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riazghun\Desktop\24.10.2025 на сайт для орг.відділу\Готуїмо\"/>
    </mc:Choice>
  </mc:AlternateContent>
  <bookViews>
    <workbookView xWindow="-120" yWindow="-120" windowWidth="29040" windowHeight="15720" tabRatio="837" activeTab="5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джер.кап.інв.'!$A$1:$AE$109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0" l="1"/>
  <c r="F15" i="20" l="1"/>
  <c r="F57" i="20" l="1"/>
  <c r="E99" i="25" l="1"/>
  <c r="M92" i="25"/>
  <c r="M91" i="25"/>
  <c r="M90" i="25"/>
  <c r="M89" i="25"/>
  <c r="M88" i="25"/>
  <c r="M87" i="25"/>
  <c r="M86" i="25"/>
  <c r="M85" i="25"/>
  <c r="M84" i="25"/>
  <c r="M83" i="25"/>
  <c r="M82" i="25"/>
  <c r="M81" i="25"/>
  <c r="M80" i="25"/>
  <c r="M79" i="25"/>
  <c r="M78" i="25"/>
  <c r="M77" i="25"/>
  <c r="M76" i="25"/>
  <c r="M75" i="25"/>
  <c r="M74" i="25"/>
  <c r="M73" i="25"/>
  <c r="M72" i="25"/>
  <c r="M71" i="25"/>
  <c r="M70" i="25"/>
  <c r="M69" i="25"/>
  <c r="M68" i="25"/>
  <c r="M67" i="25"/>
  <c r="M66" i="25"/>
  <c r="M65" i="25"/>
  <c r="M64" i="25"/>
  <c r="M63" i="25"/>
  <c r="M62" i="25"/>
  <c r="M61" i="25"/>
  <c r="M60" i="25"/>
  <c r="M59" i="25"/>
  <c r="M58" i="25"/>
  <c r="M57" i="25"/>
  <c r="M56" i="25"/>
  <c r="M55" i="25"/>
  <c r="M54" i="25"/>
  <c r="M53" i="25"/>
  <c r="M52" i="25"/>
  <c r="M51" i="25"/>
  <c r="M50" i="25"/>
  <c r="M49" i="25"/>
  <c r="M48" i="25"/>
  <c r="M47" i="25"/>
  <c r="M46" i="25"/>
  <c r="M45" i="25"/>
  <c r="M44" i="25"/>
  <c r="M43" i="25"/>
  <c r="M42" i="25"/>
  <c r="M41" i="25"/>
  <c r="M40" i="25"/>
  <c r="M39" i="25"/>
  <c r="M38" i="25"/>
  <c r="M37" i="25"/>
  <c r="M36" i="25"/>
  <c r="M35" i="25"/>
  <c r="M34" i="25"/>
  <c r="M33" i="25"/>
  <c r="M32" i="25"/>
  <c r="M31" i="25"/>
  <c r="M30" i="25"/>
  <c r="F20" i="20" l="1"/>
  <c r="C42" i="14" l="1"/>
  <c r="C75" i="14" s="1"/>
  <c r="S99" i="25"/>
  <c r="Q99" i="25"/>
  <c r="O99" i="25"/>
  <c r="K99" i="25"/>
  <c r="I99" i="25"/>
  <c r="G99" i="25"/>
  <c r="M98" i="25"/>
  <c r="M97" i="25"/>
  <c r="M96" i="25"/>
  <c r="M95" i="25"/>
  <c r="M94" i="25"/>
  <c r="M93" i="25"/>
  <c r="M29" i="25"/>
  <c r="Z16" i="25"/>
  <c r="Y16" i="25"/>
  <c r="X16" i="25"/>
  <c r="W16" i="25"/>
  <c r="U16" i="25"/>
  <c r="T16" i="25"/>
  <c r="S16" i="25"/>
  <c r="R16" i="25"/>
  <c r="P16" i="25"/>
  <c r="O16" i="25"/>
  <c r="N16" i="25"/>
  <c r="M16" i="25"/>
  <c r="K16" i="25"/>
  <c r="J16" i="25"/>
  <c r="I16" i="25"/>
  <c r="H16" i="25"/>
  <c r="AE15" i="25"/>
  <c r="AD15" i="25"/>
  <c r="AA15" i="25" s="1"/>
  <c r="AC15" i="25"/>
  <c r="AB15" i="25"/>
  <c r="V15" i="25"/>
  <c r="Q15" i="25"/>
  <c r="L15" i="25"/>
  <c r="G15" i="25"/>
  <c r="AE14" i="25"/>
  <c r="AD14" i="25"/>
  <c r="AA14" i="25" s="1"/>
  <c r="AC14" i="25"/>
  <c r="AB14" i="25"/>
  <c r="V14" i="25"/>
  <c r="Q14" i="25"/>
  <c r="L14" i="25"/>
  <c r="G14" i="25"/>
  <c r="AE13" i="25"/>
  <c r="AD13" i="25"/>
  <c r="AC13" i="25"/>
  <c r="AB13" i="25"/>
  <c r="V13" i="25"/>
  <c r="Q13" i="25"/>
  <c r="L13" i="25"/>
  <c r="G13" i="25"/>
  <c r="AE12" i="25"/>
  <c r="AD12" i="25"/>
  <c r="AC12" i="25"/>
  <c r="AB12" i="25"/>
  <c r="V12" i="25"/>
  <c r="Q12" i="25"/>
  <c r="L12" i="25"/>
  <c r="G12" i="25"/>
  <c r="AE11" i="25"/>
  <c r="AD11" i="25"/>
  <c r="AC11" i="25"/>
  <c r="AB11" i="25"/>
  <c r="V11" i="25"/>
  <c r="Q11" i="25"/>
  <c r="L11" i="25"/>
  <c r="G11" i="25"/>
  <c r="AE10" i="25"/>
  <c r="AE16" i="25" s="1"/>
  <c r="AD10" i="25"/>
  <c r="AA10" i="25" s="1"/>
  <c r="AC10" i="25"/>
  <c r="AB10" i="25"/>
  <c r="V10" i="25"/>
  <c r="Q10" i="25"/>
  <c r="L10" i="25"/>
  <c r="L16" i="25" s="1"/>
  <c r="G10" i="25"/>
  <c r="G16" i="25" s="1"/>
  <c r="J41" i="24"/>
  <c r="I41" i="24"/>
  <c r="H41" i="24"/>
  <c r="G41" i="24"/>
  <c r="F41" i="24"/>
  <c r="E41" i="24"/>
  <c r="D41" i="24"/>
  <c r="C41" i="24"/>
  <c r="F101" i="14" s="1"/>
  <c r="M40" i="24"/>
  <c r="L40" i="24"/>
  <c r="B40" i="24"/>
  <c r="M39" i="24"/>
  <c r="L39" i="24"/>
  <c r="K39" i="24" s="1"/>
  <c r="B39" i="24"/>
  <c r="M38" i="24"/>
  <c r="L38" i="24"/>
  <c r="B38" i="24"/>
  <c r="M37" i="24"/>
  <c r="L37" i="24"/>
  <c r="B37" i="24"/>
  <c r="M36" i="24"/>
  <c r="L36" i="24"/>
  <c r="B36" i="24"/>
  <c r="M35" i="24"/>
  <c r="L35" i="24"/>
  <c r="K35" i="24" s="1"/>
  <c r="B35" i="24"/>
  <c r="M34" i="24"/>
  <c r="L34" i="24"/>
  <c r="B34" i="24"/>
  <c r="M33" i="24"/>
  <c r="L33" i="24"/>
  <c r="B33" i="24"/>
  <c r="M32" i="24"/>
  <c r="M41" i="24" s="1"/>
  <c r="L32" i="24"/>
  <c r="B32" i="24"/>
  <c r="I17" i="24"/>
  <c r="I16" i="24"/>
  <c r="I15" i="24"/>
  <c r="I14" i="24"/>
  <c r="I13" i="24"/>
  <c r="I12" i="24"/>
  <c r="M11" i="24"/>
  <c r="L11" i="24"/>
  <c r="K11" i="24"/>
  <c r="J11" i="24"/>
  <c r="H11" i="24"/>
  <c r="E55" i="14" s="1"/>
  <c r="G11" i="24"/>
  <c r="C55" i="14"/>
  <c r="F84" i="26"/>
  <c r="F80" i="26"/>
  <c r="F79" i="26"/>
  <c r="F78" i="26"/>
  <c r="F77" i="26"/>
  <c r="F76" i="26"/>
  <c r="F75" i="26"/>
  <c r="F74" i="26"/>
  <c r="J73" i="26"/>
  <c r="J71" i="26" s="1"/>
  <c r="I73" i="26"/>
  <c r="H73" i="26"/>
  <c r="H71" i="26" s="1"/>
  <c r="G73" i="26"/>
  <c r="G71" i="26" s="1"/>
  <c r="F71" i="26" s="1"/>
  <c r="E73" i="26"/>
  <c r="E71" i="26" s="1"/>
  <c r="D73" i="26"/>
  <c r="D71" i="26" s="1"/>
  <c r="C73" i="26"/>
  <c r="F72" i="26"/>
  <c r="I71" i="26"/>
  <c r="C71" i="26"/>
  <c r="F70" i="26"/>
  <c r="F69" i="26"/>
  <c r="F68" i="26"/>
  <c r="F67" i="26"/>
  <c r="J66" i="26"/>
  <c r="I66" i="26"/>
  <c r="I64" i="26" s="1"/>
  <c r="H66" i="26"/>
  <c r="H64" i="26" s="1"/>
  <c r="H81" i="26" s="1"/>
  <c r="G66" i="26"/>
  <c r="E66" i="26"/>
  <c r="E64" i="26" s="1"/>
  <c r="D66" i="26"/>
  <c r="C66" i="26"/>
  <c r="C64" i="26" s="1"/>
  <c r="F65" i="26"/>
  <c r="J64" i="26"/>
  <c r="J81" i="26" s="1"/>
  <c r="D64" i="26"/>
  <c r="F61" i="26"/>
  <c r="F60" i="26"/>
  <c r="F59" i="26"/>
  <c r="F58" i="26"/>
  <c r="F57" i="26"/>
  <c r="F56" i="26"/>
  <c r="J55" i="26"/>
  <c r="I55" i="26"/>
  <c r="I52" i="26" s="1"/>
  <c r="H55" i="26"/>
  <c r="G55" i="26"/>
  <c r="G52" i="26" s="1"/>
  <c r="E55" i="26"/>
  <c r="E52" i="26" s="1"/>
  <c r="D55" i="26"/>
  <c r="D52" i="26" s="1"/>
  <c r="D62" i="26" s="1"/>
  <c r="C55" i="26"/>
  <c r="F54" i="26"/>
  <c r="F53" i="26"/>
  <c r="J52" i="26"/>
  <c r="C52" i="26"/>
  <c r="F51" i="26"/>
  <c r="F50" i="26"/>
  <c r="F49" i="26"/>
  <c r="F48" i="26"/>
  <c r="F47" i="26"/>
  <c r="F46" i="26"/>
  <c r="F45" i="26"/>
  <c r="J44" i="26"/>
  <c r="I44" i="26"/>
  <c r="H44" i="26"/>
  <c r="G44" i="26"/>
  <c r="E44" i="26"/>
  <c r="D44" i="26"/>
  <c r="C44" i="26"/>
  <c r="F41" i="26"/>
  <c r="F40" i="26"/>
  <c r="F39" i="26"/>
  <c r="F38" i="26"/>
  <c r="F36" i="26" s="1"/>
  <c r="J36" i="26"/>
  <c r="I36" i="26"/>
  <c r="I30" i="26" s="1"/>
  <c r="H36" i="26"/>
  <c r="G36" i="26"/>
  <c r="G30" i="26" s="1"/>
  <c r="G22" i="26" s="1"/>
  <c r="E36" i="26"/>
  <c r="E30" i="26" s="1"/>
  <c r="E22" i="26" s="1"/>
  <c r="D36" i="26"/>
  <c r="C36" i="26"/>
  <c r="F35" i="26"/>
  <c r="F34" i="26"/>
  <c r="F33" i="26"/>
  <c r="F32" i="26"/>
  <c r="F31" i="26"/>
  <c r="J30" i="26"/>
  <c r="J22" i="26" s="1"/>
  <c r="H30" i="26"/>
  <c r="C30" i="26"/>
  <c r="F29" i="26"/>
  <c r="F28" i="26"/>
  <c r="F27" i="26"/>
  <c r="J26" i="26"/>
  <c r="I26" i="26"/>
  <c r="H26" i="26"/>
  <c r="F26" i="26" s="1"/>
  <c r="G26" i="26"/>
  <c r="E26" i="26"/>
  <c r="D26" i="26"/>
  <c r="D22" i="26" s="1"/>
  <c r="C26" i="26"/>
  <c r="F25" i="26"/>
  <c r="F24" i="26"/>
  <c r="F23" i="26"/>
  <c r="F21" i="26"/>
  <c r="F20" i="26"/>
  <c r="F19" i="26"/>
  <c r="F18" i="26"/>
  <c r="J17" i="26"/>
  <c r="J9" i="26" s="1"/>
  <c r="I17" i="26"/>
  <c r="I9" i="26" s="1"/>
  <c r="H17" i="26"/>
  <c r="G17" i="26"/>
  <c r="E17" i="26"/>
  <c r="E9" i="26" s="1"/>
  <c r="D17" i="26"/>
  <c r="C17" i="26"/>
  <c r="C9" i="26" s="1"/>
  <c r="F16" i="26"/>
  <c r="F15" i="26"/>
  <c r="F14" i="26"/>
  <c r="F13" i="26"/>
  <c r="F12" i="26"/>
  <c r="F11" i="26"/>
  <c r="F10" i="26"/>
  <c r="H9" i="26"/>
  <c r="D9" i="26"/>
  <c r="I48" i="23"/>
  <c r="I47" i="23"/>
  <c r="I46" i="23"/>
  <c r="H46" i="23"/>
  <c r="G46" i="23"/>
  <c r="F46" i="23"/>
  <c r="I45" i="23"/>
  <c r="I44" i="23"/>
  <c r="I43" i="23"/>
  <c r="I42" i="23"/>
  <c r="F52" i="14" s="1"/>
  <c r="I41" i="23"/>
  <c r="F51" i="14" s="1"/>
  <c r="M40" i="23"/>
  <c r="L40" i="23"/>
  <c r="K40" i="23"/>
  <c r="J40" i="23"/>
  <c r="H40" i="23"/>
  <c r="G40" i="23"/>
  <c r="F40" i="23"/>
  <c r="I39" i="23"/>
  <c r="I38" i="23"/>
  <c r="I37" i="23"/>
  <c r="I36" i="23"/>
  <c r="M35" i="23"/>
  <c r="L35" i="23"/>
  <c r="K35" i="23"/>
  <c r="J35" i="23"/>
  <c r="H35" i="23"/>
  <c r="G35" i="23"/>
  <c r="F35" i="23"/>
  <c r="I34" i="23"/>
  <c r="I33" i="23"/>
  <c r="I32" i="23"/>
  <c r="I31" i="23"/>
  <c r="I30" i="23"/>
  <c r="I29" i="23"/>
  <c r="F50" i="14" s="1"/>
  <c r="I28" i="23"/>
  <c r="F49" i="14" s="1"/>
  <c r="I27" i="23"/>
  <c r="M26" i="23"/>
  <c r="L26" i="23"/>
  <c r="K26" i="23"/>
  <c r="J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I14" i="23" s="1"/>
  <c r="K14" i="23"/>
  <c r="J14" i="23"/>
  <c r="H14" i="23"/>
  <c r="G14" i="23"/>
  <c r="F14" i="23"/>
  <c r="M13" i="23"/>
  <c r="L13" i="23"/>
  <c r="K13" i="23"/>
  <c r="J13" i="23"/>
  <c r="H13" i="23"/>
  <c r="G13" i="23"/>
  <c r="F13" i="23"/>
  <c r="I12" i="23"/>
  <c r="I13" i="23" s="1"/>
  <c r="J97" i="20"/>
  <c r="I97" i="20"/>
  <c r="H97" i="20"/>
  <c r="G97" i="20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D54" i="20"/>
  <c r="C54" i="20"/>
  <c r="F53" i="20"/>
  <c r="F52" i="20"/>
  <c r="F51" i="20"/>
  <c r="F50" i="20"/>
  <c r="F49" i="20"/>
  <c r="F48" i="20"/>
  <c r="F47" i="20"/>
  <c r="J46" i="20"/>
  <c r="I46" i="20"/>
  <c r="H46" i="20"/>
  <c r="G46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I23" i="20"/>
  <c r="H23" i="20"/>
  <c r="G23" i="20"/>
  <c r="E23" i="20"/>
  <c r="D23" i="20"/>
  <c r="C23" i="20"/>
  <c r="F21" i="20"/>
  <c r="F19" i="20"/>
  <c r="F18" i="20"/>
  <c r="F17" i="20"/>
  <c r="F16" i="20"/>
  <c r="F14" i="20"/>
  <c r="F13" i="20"/>
  <c r="J12" i="20"/>
  <c r="J22" i="20" s="1"/>
  <c r="I12" i="20"/>
  <c r="I22" i="20" s="1"/>
  <c r="H12" i="20"/>
  <c r="H22" i="20" s="1"/>
  <c r="G12" i="20"/>
  <c r="E12" i="20"/>
  <c r="E22" i="20" s="1"/>
  <c r="D12" i="20"/>
  <c r="D22" i="20" s="1"/>
  <c r="C12" i="20"/>
  <c r="C43" i="14" s="1"/>
  <c r="C76" i="14" s="1"/>
  <c r="F11" i="20"/>
  <c r="F132" i="14"/>
  <c r="E132" i="14"/>
  <c r="D132" i="14"/>
  <c r="F131" i="14"/>
  <c r="E131" i="14"/>
  <c r="D131" i="14"/>
  <c r="C131" i="14"/>
  <c r="F127" i="14"/>
  <c r="E127" i="14"/>
  <c r="D127" i="14"/>
  <c r="C127" i="14"/>
  <c r="F126" i="14"/>
  <c r="E126" i="14"/>
  <c r="D126" i="14"/>
  <c r="C126" i="14"/>
  <c r="F125" i="14"/>
  <c r="E125" i="14"/>
  <c r="D125" i="14"/>
  <c r="C125" i="14"/>
  <c r="J124" i="14"/>
  <c r="I124" i="14"/>
  <c r="H124" i="14"/>
  <c r="G124" i="14"/>
  <c r="E118" i="14"/>
  <c r="D118" i="14"/>
  <c r="C118" i="14"/>
  <c r="F112" i="14"/>
  <c r="E112" i="14"/>
  <c r="D112" i="14"/>
  <c r="C112" i="14"/>
  <c r="F109" i="14"/>
  <c r="F108" i="14"/>
  <c r="F107" i="14"/>
  <c r="E106" i="14"/>
  <c r="D106" i="14"/>
  <c r="C106" i="14"/>
  <c r="F105" i="14"/>
  <c r="F104" i="14"/>
  <c r="F103" i="14"/>
  <c r="E102" i="14"/>
  <c r="D102" i="14"/>
  <c r="C102" i="14"/>
  <c r="F80" i="14"/>
  <c r="E80" i="14"/>
  <c r="D80" i="14"/>
  <c r="C80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G58" i="14"/>
  <c r="D55" i="14"/>
  <c r="E52" i="14"/>
  <c r="D52" i="14"/>
  <c r="C52" i="14"/>
  <c r="E51" i="14"/>
  <c r="D51" i="14"/>
  <c r="C51" i="14"/>
  <c r="E50" i="14"/>
  <c r="D50" i="14"/>
  <c r="C50" i="14"/>
  <c r="E49" i="14"/>
  <c r="D49" i="14"/>
  <c r="C49" i="14"/>
  <c r="F48" i="14"/>
  <c r="E48" i="14"/>
  <c r="D48" i="14"/>
  <c r="C48" i="14"/>
  <c r="J44" i="14"/>
  <c r="I44" i="14"/>
  <c r="H44" i="14"/>
  <c r="G44" i="14"/>
  <c r="E42" i="14"/>
  <c r="D42" i="14"/>
  <c r="E81" i="26" l="1"/>
  <c r="G62" i="26"/>
  <c r="F55" i="26"/>
  <c r="C22" i="26"/>
  <c r="C62" i="26"/>
  <c r="J62" i="26"/>
  <c r="C81" i="26"/>
  <c r="F17" i="26"/>
  <c r="F66" i="26"/>
  <c r="I62" i="26"/>
  <c r="I81" i="26"/>
  <c r="L41" i="24"/>
  <c r="F110" i="14" s="1"/>
  <c r="K36" i="24"/>
  <c r="K40" i="24"/>
  <c r="I26" i="23"/>
  <c r="E62" i="26"/>
  <c r="I22" i="26"/>
  <c r="D81" i="26"/>
  <c r="H52" i="26"/>
  <c r="F73" i="26"/>
  <c r="G9" i="26"/>
  <c r="F44" i="26"/>
  <c r="G64" i="26"/>
  <c r="I11" i="24"/>
  <c r="F55" i="14" s="1"/>
  <c r="K34" i="24"/>
  <c r="K38" i="24"/>
  <c r="B41" i="24"/>
  <c r="K33" i="24"/>
  <c r="K37" i="24"/>
  <c r="AB16" i="25"/>
  <c r="E64" i="14"/>
  <c r="F124" i="14"/>
  <c r="E124" i="14"/>
  <c r="D124" i="14"/>
  <c r="C124" i="14"/>
  <c r="D43" i="14"/>
  <c r="D76" i="14" s="1"/>
  <c r="M49" i="23"/>
  <c r="L49" i="23"/>
  <c r="K49" i="23"/>
  <c r="I40" i="23"/>
  <c r="H49" i="23"/>
  <c r="E53" i="14" s="1"/>
  <c r="G49" i="23"/>
  <c r="D53" i="14" s="1"/>
  <c r="F49" i="23"/>
  <c r="C53" i="14" s="1"/>
  <c r="I35" i="23"/>
  <c r="J49" i="23"/>
  <c r="F30" i="26"/>
  <c r="H22" i="26"/>
  <c r="H42" i="26" s="1"/>
  <c r="I42" i="26"/>
  <c r="I82" i="26" s="1"/>
  <c r="I85" i="26" s="1"/>
  <c r="D42" i="26"/>
  <c r="J42" i="26"/>
  <c r="J82" i="26" s="1"/>
  <c r="J85" i="26" s="1"/>
  <c r="E42" i="26"/>
  <c r="C42" i="26"/>
  <c r="C82" i="26" s="1"/>
  <c r="C85" i="26" s="1"/>
  <c r="F9" i="26"/>
  <c r="G42" i="26"/>
  <c r="V16" i="25"/>
  <c r="AA12" i="25"/>
  <c r="AA13" i="25"/>
  <c r="AC16" i="25"/>
  <c r="M99" i="25"/>
  <c r="AD16" i="25"/>
  <c r="AA16" i="25" s="1"/>
  <c r="G17" i="25" s="1"/>
  <c r="Q16" i="25"/>
  <c r="K32" i="24"/>
  <c r="K41" i="24" s="1"/>
  <c r="F102" i="14"/>
  <c r="F106" i="14"/>
  <c r="E66" i="20"/>
  <c r="E59" i="14" s="1"/>
  <c r="J66" i="20"/>
  <c r="J77" i="20" s="1"/>
  <c r="J82" i="20" s="1"/>
  <c r="F23" i="20"/>
  <c r="I85" i="20"/>
  <c r="F54" i="20"/>
  <c r="D60" i="14"/>
  <c r="F74" i="20"/>
  <c r="D85" i="20"/>
  <c r="C85" i="20"/>
  <c r="E43" i="14"/>
  <c r="E76" i="14" s="1"/>
  <c r="F46" i="20"/>
  <c r="H85" i="20"/>
  <c r="F97" i="20"/>
  <c r="H66" i="20"/>
  <c r="H77" i="20" s="1"/>
  <c r="H82" i="20" s="1"/>
  <c r="H86" i="20"/>
  <c r="F59" i="20"/>
  <c r="E85" i="20"/>
  <c r="D66" i="20"/>
  <c r="D77" i="20" s="1"/>
  <c r="D82" i="20" s="1"/>
  <c r="D83" i="20" s="1"/>
  <c r="I66" i="20"/>
  <c r="I77" i="20" s="1"/>
  <c r="I82" i="20" s="1"/>
  <c r="D86" i="20"/>
  <c r="J85" i="20"/>
  <c r="G85" i="20"/>
  <c r="F12" i="20"/>
  <c r="F43" i="14" s="1"/>
  <c r="F76" i="14" s="1"/>
  <c r="F42" i="14"/>
  <c r="F75" i="14" s="1"/>
  <c r="C86" i="20"/>
  <c r="C22" i="20"/>
  <c r="C66" i="20" s="1"/>
  <c r="G22" i="20"/>
  <c r="G66" i="20" s="1"/>
  <c r="E86" i="20"/>
  <c r="I86" i="20"/>
  <c r="E60" i="14"/>
  <c r="F71" i="20"/>
  <c r="J86" i="20"/>
  <c r="G86" i="20"/>
  <c r="D75" i="14"/>
  <c r="D64" i="14"/>
  <c r="E75" i="14"/>
  <c r="C44" i="14"/>
  <c r="AA11" i="25"/>
  <c r="E82" i="26" l="1"/>
  <c r="E85" i="26" s="1"/>
  <c r="F22" i="26"/>
  <c r="F85" i="20"/>
  <c r="F64" i="26"/>
  <c r="G81" i="26"/>
  <c r="F81" i="26" s="1"/>
  <c r="F52" i="26"/>
  <c r="H62" i="26"/>
  <c r="F62" i="26" s="1"/>
  <c r="D82" i="26"/>
  <c r="D85" i="26" s="1"/>
  <c r="H88" i="20"/>
  <c r="D44" i="14"/>
  <c r="J88" i="20"/>
  <c r="G64" i="14"/>
  <c r="E77" i="20"/>
  <c r="E82" i="20" s="1"/>
  <c r="E46" i="14" s="1"/>
  <c r="I49" i="23"/>
  <c r="F53" i="14" s="1"/>
  <c r="F42" i="26"/>
  <c r="F82" i="26" s="1"/>
  <c r="F85" i="26" s="1"/>
  <c r="G82" i="26"/>
  <c r="G85" i="26" s="1"/>
  <c r="E88" i="20"/>
  <c r="E45" i="14" s="1"/>
  <c r="E68" i="14" s="1"/>
  <c r="I88" i="20"/>
  <c r="D88" i="20"/>
  <c r="D45" i="14" s="1"/>
  <c r="D67" i="14" s="1"/>
  <c r="E44" i="14"/>
  <c r="F60" i="14"/>
  <c r="D59" i="14"/>
  <c r="F86" i="20"/>
  <c r="F22" i="20"/>
  <c r="F66" i="20" s="1"/>
  <c r="F77" i="20" s="1"/>
  <c r="F82" i="20" s="1"/>
  <c r="F44" i="14"/>
  <c r="F64" i="14"/>
  <c r="G88" i="20"/>
  <c r="G77" i="20"/>
  <c r="G82" i="20" s="1"/>
  <c r="E83" i="20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46" i="14"/>
  <c r="Q17" i="25"/>
  <c r="L17" i="25"/>
  <c r="V17" i="25"/>
  <c r="H82" i="26" l="1"/>
  <c r="H85" i="26" s="1"/>
  <c r="E67" i="14"/>
  <c r="E84" i="20"/>
  <c r="H10" i="23"/>
  <c r="H24" i="23" s="1"/>
  <c r="E61" i="14"/>
  <c r="AA17" i="25"/>
  <c r="D61" i="14"/>
  <c r="D68" i="14"/>
  <c r="F46" i="14"/>
  <c r="F62" i="14" s="1"/>
  <c r="F84" i="20"/>
  <c r="F83" i="20"/>
  <c r="I10" i="23"/>
  <c r="I24" i="23" s="1"/>
  <c r="F59" i="14"/>
  <c r="F88" i="20"/>
  <c r="F45" i="14" s="1"/>
  <c r="J10" i="23"/>
  <c r="J24" i="23" s="1"/>
  <c r="G84" i="20"/>
  <c r="G83" i="20"/>
  <c r="F10" i="23"/>
  <c r="F24" i="23" s="1"/>
  <c r="C84" i="20"/>
  <c r="C83" i="20"/>
  <c r="C46" i="14"/>
  <c r="C68" i="14"/>
  <c r="C67" i="14"/>
  <c r="C61" i="14"/>
  <c r="E58" i="14"/>
  <c r="E63" i="14"/>
  <c r="E62" i="14"/>
  <c r="D63" i="14"/>
  <c r="D62" i="14"/>
  <c r="D58" i="14"/>
  <c r="F58" i="14" l="1"/>
  <c r="F63" i="14"/>
  <c r="F67" i="14"/>
  <c r="F61" i="14"/>
  <c r="F68" i="14"/>
  <c r="C58" i="14"/>
  <c r="C62" i="14"/>
  <c r="C63" i="14"/>
</calcChain>
</file>

<file path=xl/sharedStrings.xml><?xml version="1.0" encoding="utf-8"?>
<sst xmlns="http://schemas.openxmlformats.org/spreadsheetml/2006/main" count="1332" uniqueCount="437">
  <si>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</si>
  <si>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</si>
  <si>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</si>
  <si>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</si>
  <si>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</si>
  <si>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</si>
  <si>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</si>
  <si>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</si>
  <si>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</si>
  <si>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</si>
  <si>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</si>
  <si>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</si>
  <si>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</si>
  <si>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</si>
  <si>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</si>
  <si>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</si>
  <si>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</si>
  <si>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</si>
  <si>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</si>
  <si>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</si>
  <si>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</si>
  <si>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</si>
  <si>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</si>
  <si>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</si>
  <si>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</si>
  <si>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</si>
  <si>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</si>
  <si>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</si>
  <si>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</si>
  <si>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</si>
  <si>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</si>
  <si>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</si>
  <si>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</si>
  <si>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</si>
  <si>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</si>
  <si>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</si>
  <si>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</si>
  <si>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</si>
  <si>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</si>
  <si>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</si>
  <si>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</si>
  <si>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</si>
  <si>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</si>
  <si>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</si>
  <si>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</si>
  <si>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</si>
  <si>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</si>
  <si>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</si>
  <si>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</si>
  <si>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</si>
  <si>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</si>
  <si>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</si>
  <si>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</si>
  <si>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</si>
  <si>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</si>
  <si>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</si>
  <si>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</si>
  <si>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</si>
  <si>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</si>
  <si>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</si>
  <si>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</si>
  <si>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</si>
  <si>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</si>
  <si>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</si>
  <si>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</si>
  <si>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</si>
  <si>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</si>
  <si>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</si>
  <si>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</si>
  <si>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</si>
  <si>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</si>
  <si>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</si>
  <si>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</si>
  <si>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</si>
  <si>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</si>
  <si>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</si>
  <si>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</si>
  <si>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</si>
  <si>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</si>
  <si>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</si>
  <si>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</si>
  <si>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</si>
  <si>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</si>
  <si>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</si>
  <si>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</si>
  <si>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</si>
  <si>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</si>
  <si>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</si>
  <si>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</si>
  <si>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</si>
  <si>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</si>
  <si>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</si>
  <si>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</si>
  <si>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</si>
  <si>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</si>
  <si>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</si>
  <si>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</si>
  <si>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</si>
  <si>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</si>
  <si>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</si>
  <si>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</si>
  <si>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</si>
  <si>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</si>
  <si>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</si>
  <si>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</si>
  <si>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</si>
  <si>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</si>
  <si>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</si>
  <si>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</si>
  <si>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</si>
  <si>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</si>
  <si>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</si>
  <si>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</si>
  <si>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</si>
  <si>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</si>
  <si>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</si>
  <si>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</si>
  <si>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</si>
  <si>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</si>
  <si>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</si>
  <si>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</si>
  <si>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</si>
  <si>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</si>
  <si>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</si>
  <si>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</si>
  <si>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</si>
  <si>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</si>
  <si>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</si>
  <si>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</si>
  <si>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</si>
  <si>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</si>
  <si>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</si>
  <si>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</si>
  <si>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</si>
  <si>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</si>
  <si>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</si>
  <si>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</si>
  <si>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</si>
  <si>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</si>
  <si>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</si>
  <si>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</si>
  <si>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</si>
  <si>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</si>
  <si>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</si>
  <si>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</si>
  <si>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</si>
  <si>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</si>
  <si>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</si>
  <si>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</si>
  <si>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</si>
  <si>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</si>
  <si>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</si>
  <si>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</si>
  <si>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</si>
  <si>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</si>
  <si>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</si>
  <si>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</si>
  <si>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</si>
  <si>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</si>
  <si>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</si>
  <si>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</si>
  <si>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</si>
  <si>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</si>
  <si>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</si>
  <si>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</si>
  <si>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</si>
  <si>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</si>
  <si>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</si>
  <si>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</si>
  <si>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</si>
  <si>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</si>
  <si>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</si>
  <si>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</si>
  <si>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</si>
  <si>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</si>
  <si>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</si>
  <si>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</si>
  <si>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</si>
  <si>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</si>
  <si>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</si>
  <si>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</si>
  <si>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</si>
  <si>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</si>
  <si>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</si>
  <si>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</si>
  <si>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</si>
  <si>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</si>
  <si>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</si>
  <si>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</si>
  <si>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</si>
  <si>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</si>
  <si>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</si>
  <si>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</si>
  <si>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</si>
  <si>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</si>
  <si>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</si>
  <si>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</si>
  <si>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</si>
  <si>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</si>
  <si>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</si>
  <si>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</si>
  <si>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</si>
  <si>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</si>
  <si>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</si>
  <si>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</si>
  <si>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</si>
  <si>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</si>
  <si>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</si>
  <si>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</si>
  <si>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</si>
  <si>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</si>
  <si>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</si>
  <si>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</si>
  <si>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</si>
  <si>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</si>
  <si>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</si>
  <si>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</si>
  <si>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</si>
  <si>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</si>
  <si>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</si>
  <si>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</si>
  <si>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</si>
  <si>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</si>
  <si>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</si>
  <si>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</si>
  <si>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</si>
  <si>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</si>
  <si>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</si>
  <si>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</si>
  <si>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</si>
  <si>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</si>
  <si>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</si>
  <si>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</si>
  <si>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</si>
  <si>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</si>
  <si>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</si>
  <si>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</si>
  <si>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</si>
  <si>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</si>
  <si>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</si>
  <si>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</si>
  <si>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</si>
  <si>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</si>
  <si>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</si>
  <si>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</si>
  <si>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</si>
  <si>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</si>
  <si>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</si>
  <si>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</si>
  <si>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</si>
  <si>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</si>
  <si>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</si>
  <si>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</si>
  <si>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</si>
  <si>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</si>
  <si>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</si>
  <si>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</si>
  <si>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</si>
  <si>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</si>
  <si>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</si>
  <si>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</si>
  <si>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</si>
  <si>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</si>
  <si>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</si>
  <si>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</si>
  <si>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</si>
  <si>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</si>
  <si>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</si>
  <si>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</si>
  <si>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</si>
  <si>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</si>
  <si>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</si>
  <si>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</si>
  <si>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</si>
  <si>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</si>
  <si>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</si>
  <si>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</si>
  <si>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</si>
  <si>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</si>
  <si>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</si>
  <si>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</si>
  <si>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</si>
  <si>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</si>
  <si>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</si>
  <si>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</si>
  <si>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</si>
  <si>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</si>
  <si>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</si>
  <si>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</si>
  <si>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</si>
  <si>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</si>
  <si>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</si>
  <si>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</si>
  <si>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</si>
  <si>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</si>
  <si>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</si>
  <si>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</si>
  <si>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</si>
  <si>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</si>
  <si>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</si>
  <si>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</si>
  <si>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</si>
  <si>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</si>
  <si>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</si>
  <si>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</si>
  <si>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</si>
  <si>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</si>
  <si>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</si>
  <si>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</si>
  <si>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</si>
  <si>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</si>
  <si>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</si>
  <si>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</si>
  <si>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</si>
  <si>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</si>
  <si>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</si>
  <si>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</si>
  <si>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</si>
  <si>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</si>
  <si>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</si>
  <si>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</si>
  <si>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</si>
  <si>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</si>
  <si>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</si>
  <si>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</si>
  <si>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</si>
  <si>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</si>
  <si>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</si>
  <si>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</si>
  <si>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</si>
  <si>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</si>
  <si>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</si>
  <si>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</si>
  <si>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</si>
  <si>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</si>
  <si>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</si>
  <si>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</si>
  <si>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</si>
  <si>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</si>
  <si>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</si>
  <si>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</si>
  <si>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</si>
  <si>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</si>
  <si>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</si>
  <si>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</si>
  <si>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</si>
  <si>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</si>
  <si>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</si>
  <si>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</si>
  <si>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</si>
  <si>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</si>
  <si>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</si>
  <si>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r>
      <t xml:space="preserve">Керівник   </t>
    </r>
    <r>
      <rPr>
        <sz val="14"/>
        <rFont val="Times New Roman"/>
        <family val="1"/>
        <charset val="204"/>
      </rPr>
      <t>______________________________</t>
    </r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</si>
  <si>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</si>
  <si>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</si>
  <si>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</si>
  <si>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</si>
  <si>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</si>
  <si>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</si>
  <si>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</si>
  <si>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</si>
  <si>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</si>
  <si>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</si>
  <si>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</si>
  <si>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</si>
  <si>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</si>
  <si>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</si>
  <si>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</si>
  <si>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</si>
  <si>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</si>
  <si>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</si>
  <si>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</si>
  <si>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</si>
  <si>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</si>
  <si>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</si>
  <si>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</si>
  <si>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</si>
  <si>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</si>
  <si>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</si>
  <si>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</si>
  <si>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</si>
  <si>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</si>
  <si>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</si>
  <si>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</si>
  <si>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</si>
  <si>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</si>
  <si>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</si>
  <si>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</si>
  <si>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</si>
  <si>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</si>
  <si>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</si>
  <si>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</si>
  <si>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</si>
  <si>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</si>
  <si>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</si>
  <si>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</si>
  <si>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</si>
  <si>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</si>
  <si>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</si>
  <si>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</si>
  <si>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</si>
  <si>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</si>
  <si>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</si>
  <si>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</si>
  <si>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</si>
  <si>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</si>
  <si>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</si>
  <si>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</si>
  <si>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</si>
  <si>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</si>
  <si>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</si>
  <si>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</si>
  <si>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</si>
  <si>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</si>
  <si>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</si>
  <si>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</si>
  <si>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</si>
  <si>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Таблиця VI-VII</t>
  </si>
  <si>
    <t>Комунальне підприємство "Фабрика-кухня "Готуїмо" Бучанської міської ради</t>
  </si>
  <si>
    <t>01.09.2025 рік</t>
  </si>
  <si>
    <t xml:space="preserve">Комунальне підприємство </t>
  </si>
  <si>
    <t>Бучанська міська рада</t>
  </si>
  <si>
    <t>Виробництво дитячого харчування та дієтичних харчових продуктів</t>
  </si>
  <si>
    <t>Виробництво та реалізація продукції власного виробництва</t>
  </si>
  <si>
    <t>Київська обл., Бучанський р-н., м. Буча, вул. Яблунська, 1л</t>
  </si>
  <si>
    <t>х</t>
  </si>
  <si>
    <t>Алексійчук Тетяна Вікторівна</t>
  </si>
  <si>
    <t>на 2026 рік</t>
  </si>
  <si>
    <t>Тетяна АЛЕКСІЙЧУК</t>
  </si>
  <si>
    <r>
      <t>Керівник</t>
    </r>
    <r>
      <rPr>
        <sz val="14"/>
        <rFont val="Times New Roman"/>
        <family val="1"/>
        <charset val="204"/>
      </rPr>
      <t xml:space="preserve">   </t>
    </r>
  </si>
  <si>
    <t xml:space="preserve">Керівник            </t>
  </si>
  <si>
    <t xml:space="preserve">                                   </t>
  </si>
  <si>
    <t>витрати на придбання господ. обладнання, ком. послуги</t>
  </si>
  <si>
    <t>Ввитрати на хорону приміщення, касове обслуговування, ком. витрати, програмне забезпечення</t>
  </si>
  <si>
    <t>Договір пожертви від 01.03.2024 року.</t>
  </si>
  <si>
    <t>від    24.10.2025                                            №</t>
  </si>
  <si>
    <t>№ 2292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</si>
</sst>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4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Arial Cyr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65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9" borderId="0" applyNumberFormat="0" applyBorder="0" applyAlignment="0" applyProtection="0"/>
    <xf numFmtId="0" fontId="2" fillId="9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74" fontId="28" fillId="0" borderId="0"/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>
      <protection locked="0"/>
    </xf>
    <xf numFmtId="0" fontId="9" fillId="7" borderId="1" applyNumberFormat="0" applyAlignment="0" applyProtection="0"/>
    <xf numFmtId="0" fontId="7" fillId="0" borderId="0" applyNumberFormat="0" applyFont="0">
      <protection locked="0"/>
    </xf>
    <xf numFmtId="0" fontId="7" fillId="0" borderId="0" applyNumberFormat="0" applyFont="0"/>
    <xf numFmtId="0" fontId="7" fillId="0" borderId="0" applyNumberFormat="0" applyFont="0"/>
    <xf numFmtId="0" fontId="7" fillId="0" borderId="0" applyNumberFormat="0" applyFont="0">
      <protection locked="0"/>
    </xf>
    <xf numFmtId="0" fontId="7" fillId="0" borderId="0" applyNumberFormat="0" applyFont="0"/>
    <xf numFmtId="0" fontId="7" fillId="0" borderId="0" applyNumberFormat="0" applyFont="0">
      <protection locked="0"/>
    </xf>
    <xf numFmtId="0" fontId="7" fillId="0" borderId="0" applyNumberFormat="0" applyFont="0"/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0" fontId="7" fillId="0" borderId="0" applyNumberFormat="0" applyFont="0"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7" fillId="0" borderId="0"/>
    <xf numFmtId="0" fontId="7" fillId="8" borderId="0" applyNumberFormat="0" applyFill="0">
      <protection locked="0"/>
    </xf>
    <xf numFmtId="0" fontId="72" fillId="24" borderId="9" applyNumberFormat="0" applyFont="0" applyAlignment="0" applyProtection="0"/>
    <xf numFmtId="4" fontId="42" fillId="7" borderId="3">
      <alignment horizontal="right" vertical="center"/>
      <protection locked="0"/>
    </xf>
    <xf numFmtId="4" fontId="42" fillId="25" borderId="3">
      <alignment horizontal="right" vertical="center"/>
      <protection locked="0"/>
    </xf>
    <xf numFmtId="4" fontId="42" fillId="20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65" fontId="7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3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" fillId="0" borderId="0"/>
    <xf numFmtId="0" fontId="63" fillId="0" borderId="0"/>
    <xf numFmtId="0" fontId="7" fillId="0" borderId="0"/>
    <xf numFmtId="0" fontId="72" fillId="0" borderId="0"/>
    <xf numFmtId="0" fontId="7" fillId="0" borderId="0"/>
    <xf numFmtId="0" fontId="7" fillId="0" borderId="0" applyNumberFormat="0" applyFont="0" applyFill="0" applyBorder="0" applyProtection="0"/>
    <xf numFmtId="0" fontId="7" fillId="0" borderId="0" applyNumberFormat="0" applyFont="0" applyFill="0" applyBorder="0" applyProtection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9" applyNumberFormat="0" applyFont="0" applyAlignment="0" applyProtection="0"/>
    <xf numFmtId="0" fontId="7" fillId="24" borderId="9" applyNumberFormat="0" applyFont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72" fillId="0" borderId="0" applyFont="0" applyFill="0" applyBorder="0" applyAlignment="0" applyProtection="0"/>
    <xf numFmtId="175" fontId="72" fillId="0" borderId="0" applyFont="0" applyFill="0" applyBorder="0" applyAlignment="0" applyProtection="0"/>
    <xf numFmtId="170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72" fillId="0" borderId="0" applyFont="0" applyFill="0" applyBorder="0" applyAlignment="0" applyProtection="0"/>
    <xf numFmtId="171" fontId="72" fillId="0" borderId="0" applyFont="0" applyFill="0" applyBorder="0" applyAlignment="0" applyProtection="0"/>
    <xf numFmtId="0" fontId="58" fillId="4" borderId="0" applyNumberFormat="0" applyBorder="0" applyAlignment="0" applyProtection="0"/>
    <xf numFmtId="0" fontId="23" fillId="4" borderId="0" applyNumberFormat="0" applyBorder="0" applyAlignment="0" applyProtection="0"/>
    <xf numFmtId="176" fontId="59" fillId="22" borderId="12" applyFill="0" applyBorder="0">
      <alignment horizontal="center" vertical="center" wrapText="1"/>
      <protection locked="0"/>
    </xf>
    <xf numFmtId="174" fontId="60" fillId="0" borderId="0">
      <alignment wrapText="1"/>
    </xf>
    <xf numFmtId="174" fontId="28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/>
    </xf>
    <xf numFmtId="17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4" fillId="0" borderId="3" xfId="243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3" xfId="243" applyFont="1" applyBorder="1" applyAlignment="1">
      <alignment horizontal="center" vertical="center"/>
    </xf>
    <xf numFmtId="17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  <protection locked="0"/>
    </xf>
    <xf numFmtId="173" fontId="3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3" xfId="180" applyFont="1" applyFill="1" applyBorder="1" applyAlignment="1">
      <alignment vertical="center" wrapText="1"/>
      <protection locked="0"/>
    </xf>
    <xf numFmtId="0" fontId="3" fillId="0" borderId="3" xfId="180" applyFont="1" applyFill="1" applyBorder="1" applyAlignment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164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64" fontId="4" fillId="23" borderId="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Border="1" applyAlignment="1">
      <alignment horizontal="center" vertical="center"/>
    </xf>
    <xf numFmtId="0" fontId="3" fillId="0" borderId="3" xfId="243" applyFont="1" applyBorder="1" applyAlignment="1">
      <alignment horizontal="center" vertical="center"/>
    </xf>
    <xf numFmtId="173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4" fillId="25" borderId="3" xfId="0" applyNumberFormat="1" applyFont="1" applyFill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164" fontId="4" fillId="26" borderId="3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right" vertical="center"/>
    </xf>
    <xf numFmtId="0" fontId="64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3" xfId="180" applyFont="1" applyFill="1" applyBorder="1" applyAlignment="1">
      <alignment horizontal="center" vertical="center" wrapText="1"/>
      <protection locked="0"/>
    </xf>
    <xf numFmtId="0" fontId="3" fillId="26" borderId="3" xfId="0" applyFont="1" applyFill="1" applyBorder="1" applyAlignment="1">
      <alignment horizontal="center" vertical="center"/>
    </xf>
    <xf numFmtId="164" fontId="3" fillId="26" borderId="3" xfId="0" applyNumberFormat="1" applyFont="1" applyFill="1" applyBorder="1" applyAlignment="1">
      <alignment horizontal="center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0" fontId="4" fillId="26" borderId="3" xfId="243" applyFont="1" applyFill="1" applyBorder="1" applyAlignment="1">
      <alignment horizontal="left" vertical="center" wrapText="1"/>
    </xf>
    <xf numFmtId="0" fontId="4" fillId="0" borderId="0" xfId="243" applyFont="1" applyAlignment="1">
      <alignment horizontal="center" vertical="center"/>
    </xf>
    <xf numFmtId="0" fontId="4" fillId="0" borderId="0" xfId="243" applyFont="1" applyAlignment="1">
      <alignment horizontal="left" vertical="center" wrapText="1"/>
    </xf>
    <xf numFmtId="173" fontId="4" fillId="0" borderId="0" xfId="243" applyNumberFormat="1" applyFont="1" applyAlignment="1">
      <alignment horizontal="center" vertical="center" wrapText="1"/>
    </xf>
    <xf numFmtId="173" fontId="4" fillId="0" borderId="0" xfId="243" applyNumberFormat="1" applyFont="1" applyAlignment="1">
      <alignment horizontal="right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7" fontId="4" fillId="26" borderId="3" xfId="0" applyNumberFormat="1" applyFont="1" applyFill="1" applyBorder="1" applyAlignment="1">
      <alignment horizontal="center" vertical="center" wrapText="1"/>
    </xf>
    <xf numFmtId="0" fontId="61" fillId="0" borderId="0" xfId="0" applyFont="1"/>
    <xf numFmtId="0" fontId="3" fillId="0" borderId="3" xfId="0" quotePrefix="1" applyFont="1" applyBorder="1" applyAlignment="1">
      <alignment horizontal="center" vertical="center" wrapText="1"/>
    </xf>
    <xf numFmtId="177" fontId="3" fillId="26" borderId="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3" fillId="0" borderId="14" xfId="0" quotePrefix="1" applyFont="1" applyBorder="1" applyAlignment="1">
      <alignment horizontal="center" vertical="center"/>
    </xf>
    <xf numFmtId="0" fontId="4" fillId="26" borderId="3" xfId="0" quotePrefix="1" applyFont="1" applyFill="1" applyBorder="1" applyAlignment="1">
      <alignment horizontal="center" vertical="center"/>
    </xf>
    <xf numFmtId="0" fontId="4" fillId="26" borderId="15" xfId="0" quotePrefix="1" applyFont="1" applyFill="1" applyBorder="1" applyAlignment="1">
      <alignment horizontal="center" vertical="center"/>
    </xf>
    <xf numFmtId="0" fontId="4" fillId="26" borderId="3" xfId="243" applyFont="1" applyFill="1" applyBorder="1" applyAlignment="1">
      <alignment horizontal="center" vertical="center" wrapText="1"/>
    </xf>
    <xf numFmtId="0" fontId="3" fillId="0" borderId="15" xfId="243" applyFont="1" applyBorder="1" applyAlignment="1">
      <alignment horizontal="left" vertical="center" wrapText="1"/>
    </xf>
    <xf numFmtId="172" fontId="4" fillId="0" borderId="3" xfId="0" applyNumberFormat="1" applyFont="1" applyBorder="1" applyAlignment="1">
      <alignment horizontal="center" vertical="center" wrapText="1"/>
    </xf>
    <xf numFmtId="172" fontId="4" fillId="0" borderId="3" xfId="0" applyNumberFormat="1" applyFont="1" applyBorder="1" applyAlignment="1">
      <alignment horizontal="right" vertical="center" wrapText="1"/>
    </xf>
    <xf numFmtId="0" fontId="3" fillId="0" borderId="0" xfId="0" quotePrefix="1" applyFont="1" applyAlignment="1">
      <alignment horizontal="center" vertical="center"/>
    </xf>
    <xf numFmtId="172" fontId="3" fillId="0" borderId="0" xfId="0" applyNumberFormat="1" applyFont="1" applyAlignment="1">
      <alignment horizontal="center" vertical="center" wrapText="1"/>
    </xf>
    <xf numFmtId="172" fontId="3" fillId="0" borderId="0" xfId="0" applyNumberFormat="1" applyFont="1" applyAlignment="1">
      <alignment horizontal="right" vertical="center" wrapText="1"/>
    </xf>
    <xf numFmtId="172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62" fillId="0" borderId="0" xfId="0" applyFont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4" fillId="23" borderId="3" xfId="0" applyNumberFormat="1" applyFont="1" applyFill="1" applyBorder="1" applyAlignment="1">
      <alignment horizontal="center" vertical="center" wrapText="1"/>
    </xf>
    <xf numFmtId="3" fontId="3" fillId="25" borderId="3" xfId="0" applyNumberFormat="1" applyFont="1" applyFill="1" applyBorder="1" applyAlignment="1">
      <alignment horizontal="center" vertical="center" wrapText="1"/>
    </xf>
    <xf numFmtId="177" fontId="3" fillId="26" borderId="3" xfId="0" applyNumberFormat="1" applyFont="1" applyFill="1" applyBorder="1" applyAlignment="1">
      <alignment horizontal="center" wrapText="1"/>
    </xf>
    <xf numFmtId="177" fontId="4" fillId="26" borderId="3" xfId="0" applyNumberFormat="1" applyFont="1" applyFill="1" applyBorder="1" applyAlignment="1">
      <alignment horizontal="center" wrapText="1"/>
    </xf>
    <xf numFmtId="172" fontId="3" fillId="0" borderId="3" xfId="0" applyNumberFormat="1" applyFont="1" applyBorder="1" applyAlignment="1">
      <alignment horizontal="center" vertical="center" wrapText="1"/>
    </xf>
    <xf numFmtId="178" fontId="4" fillId="0" borderId="3" xfId="226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0" fontId="64" fillId="0" borderId="0" xfId="0" applyFont="1" applyAlignment="1">
      <alignment vertical="center" wrapText="1"/>
    </xf>
    <xf numFmtId="177" fontId="4" fillId="0" borderId="3" xfId="0" applyNumberFormat="1" applyFont="1" applyBorder="1" applyAlignment="1">
      <alignment horizontal="center" wrapText="1"/>
    </xf>
    <xf numFmtId="0" fontId="64" fillId="0" borderId="17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top"/>
    </xf>
    <xf numFmtId="173" fontId="5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vertical="top"/>
    </xf>
    <xf numFmtId="0" fontId="3" fillId="0" borderId="17" xfId="0" applyFont="1" applyBorder="1" applyAlignment="1">
      <alignment vertical="center" wrapText="1"/>
    </xf>
    <xf numFmtId="173" fontId="4" fillId="0" borderId="0" xfId="0" applyNumberFormat="1" applyFont="1" applyAlignment="1">
      <alignment wrapText="1"/>
    </xf>
    <xf numFmtId="0" fontId="3" fillId="0" borderId="3" xfId="0" applyFont="1" applyBorder="1" applyAlignment="1">
      <alignment horizontal="left" vertical="center" wrapText="1" shrinkToFit="1"/>
    </xf>
    <xf numFmtId="164" fontId="3" fillId="0" borderId="3" xfId="0" applyNumberFormat="1" applyFont="1" applyBorder="1" applyAlignment="1">
      <alignment horizontal="center" wrapText="1"/>
    </xf>
    <xf numFmtId="0" fontId="64" fillId="0" borderId="0" xfId="0" quotePrefix="1" applyFont="1" applyAlignment="1">
      <alignment horizontal="left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64" fillId="0" borderId="0" xfId="0" applyFont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49" fontId="3" fillId="0" borderId="14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center" vertical="center"/>
    </xf>
    <xf numFmtId="0" fontId="3" fillId="0" borderId="14" xfId="0" quotePrefix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173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26" borderId="3" xfId="0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4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3" xfId="0" applyFont="1" applyFill="1" applyBorder="1" applyAlignment="1">
      <alignment horizontal="left" vertical="center" wrapText="1"/>
    </xf>
    <xf numFmtId="0" fontId="0" fillId="0" borderId="18" xfId="0" applyBorder="1"/>
    <xf numFmtId="0" fontId="3" fillId="0" borderId="16" xfId="235" applyFont="1" applyBorder="1" applyAlignment="1">
      <alignment horizontal="center" vertical="center" wrapText="1"/>
    </xf>
    <xf numFmtId="0" fontId="3" fillId="0" borderId="19" xfId="235" applyFont="1" applyBorder="1" applyAlignment="1">
      <alignment horizontal="left" vertical="center" wrapText="1"/>
    </xf>
    <xf numFmtId="0" fontId="67" fillId="0" borderId="0" xfId="0" applyFont="1"/>
    <xf numFmtId="3" fontId="4" fillId="25" borderId="3" xfId="0" applyNumberFormat="1" applyFont="1" applyFill="1" applyBorder="1" applyAlignment="1">
      <alignment horizontal="center" vertical="center" wrapText="1"/>
    </xf>
    <xf numFmtId="3" fontId="5" fillId="26" borderId="3" xfId="0" applyNumberFormat="1" applyFont="1" applyFill="1" applyBorder="1" applyAlignment="1">
      <alignment horizontal="center" vertical="center" wrapText="1"/>
    </xf>
    <xf numFmtId="180" fontId="4" fillId="25" borderId="3" xfId="0" applyNumberFormat="1" applyFont="1" applyFill="1" applyBorder="1" applyAlignment="1">
      <alignment horizontal="right" vertical="center" wrapText="1"/>
    </xf>
    <xf numFmtId="180" fontId="4" fillId="0" borderId="3" xfId="0" applyNumberFormat="1" applyFont="1" applyBorder="1" applyAlignment="1">
      <alignment horizontal="right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26" borderId="3" xfId="0" applyNumberFormat="1" applyFont="1" applyFill="1" applyBorder="1" applyAlignment="1">
      <alignment horizontal="right" vertical="center" wrapText="1"/>
    </xf>
    <xf numFmtId="180" fontId="4" fillId="26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right" vertical="center" wrapText="1"/>
    </xf>
    <xf numFmtId="179" fontId="4" fillId="26" borderId="3" xfId="0" applyNumberFormat="1" applyFont="1" applyFill="1" applyBorder="1" applyAlignment="1">
      <alignment horizontal="right" vertical="center" wrapText="1"/>
    </xf>
    <xf numFmtId="179" fontId="4" fillId="26" borderId="3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0" fontId="6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64" fillId="0" borderId="1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0" xfId="235" applyFont="1" applyBorder="1" applyAlignment="1">
      <alignment horizontal="center" vertical="center" wrapText="1"/>
    </xf>
    <xf numFmtId="0" fontId="3" fillId="0" borderId="21" xfId="235" applyFont="1" applyBorder="1" applyAlignment="1">
      <alignment horizontal="center" vertical="center" wrapText="1"/>
    </xf>
    <xf numFmtId="0" fontId="4" fillId="26" borderId="0" xfId="0" applyFont="1" applyFill="1" applyAlignment="1">
      <alignment horizontal="center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0" xfId="243" applyFont="1" applyAlignment="1">
      <alignment horizontal="center" vertical="center"/>
    </xf>
    <xf numFmtId="0" fontId="4" fillId="0" borderId="3" xfId="24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/>
    </xf>
    <xf numFmtId="0" fontId="3" fillId="0" borderId="13" xfId="243" applyFont="1" applyBorder="1" applyAlignment="1">
      <alignment horizontal="left" vertical="center" wrapText="1"/>
    </xf>
    <xf numFmtId="0" fontId="3" fillId="0" borderId="3" xfId="243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3" fontId="4" fillId="0" borderId="0" xfId="0" applyNumberFormat="1" applyFont="1" applyAlignment="1">
      <alignment horizontal="center" vertical="center" wrapText="1"/>
    </xf>
    <xf numFmtId="0" fontId="4" fillId="26" borderId="3" xfId="0" applyFont="1" applyFill="1" applyBorder="1" applyAlignment="1">
      <alignment horizontal="center" vertical="center" wrapText="1"/>
    </xf>
    <xf numFmtId="0" fontId="3" fillId="0" borderId="0" xfId="243" applyFont="1" applyAlignment="1">
      <alignment horizontal="center" vertical="center" wrapText="1"/>
    </xf>
    <xf numFmtId="177" fontId="3" fillId="23" borderId="3" xfId="0" applyNumberFormat="1" applyFont="1" applyFill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/>
    </xf>
    <xf numFmtId="164" fontId="3" fillId="27" borderId="3" xfId="0" applyNumberFormat="1" applyFont="1" applyFill="1" applyBorder="1" applyAlignment="1">
      <alignment horizontal="center" vertical="center" wrapText="1"/>
    </xf>
    <xf numFmtId="0" fontId="73" fillId="0" borderId="0" xfId="0" applyFont="1"/>
    <xf numFmtId="164" fontId="3" fillId="28" borderId="3" xfId="0" applyNumberFormat="1" applyFont="1" applyFill="1" applyBorder="1" applyAlignment="1">
      <alignment horizontal="center" vertical="center" wrapText="1"/>
    </xf>
    <xf numFmtId="178" fontId="4" fillId="27" borderId="3" xfId="226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80" fontId="4" fillId="28" borderId="3" xfId="0" applyNumberFormat="1" applyFont="1" applyFill="1" applyBorder="1" applyAlignment="1">
      <alignment horizontal="right" vertical="center" wrapText="1"/>
    </xf>
    <xf numFmtId="164" fontId="4" fillId="28" borderId="3" xfId="0" applyNumberFormat="1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4" fillId="0" borderId="3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top"/>
    </xf>
    <xf numFmtId="0" fontId="64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4" fillId="26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64" fillId="0" borderId="3" xfId="0" applyFont="1" applyBorder="1" applyAlignment="1">
      <alignment horizontal="center" vertical="center"/>
    </xf>
    <xf numFmtId="2" fontId="64" fillId="0" borderId="3" xfId="0" applyNumberFormat="1" applyFont="1" applyBorder="1" applyAlignment="1">
      <alignment vertical="center" wrapText="1"/>
    </xf>
    <xf numFmtId="14" fontId="4" fillId="0" borderId="15" xfId="0" applyNumberFormat="1" applyFont="1" applyBorder="1" applyAlignment="1">
      <alignment horizontal="center" vertical="center" wrapText="1"/>
    </xf>
    <xf numFmtId="14" fontId="4" fillId="0" borderId="14" xfId="0" applyNumberFormat="1" applyFont="1" applyBorder="1" applyAlignment="1">
      <alignment horizontal="center" vertical="center" wrapText="1"/>
    </xf>
    <xf numFmtId="0" fontId="6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4" fontId="64" fillId="0" borderId="3" xfId="0" applyNumberFormat="1" applyFont="1" applyBorder="1" applyAlignment="1">
      <alignment horizontal="center" vertical="center" wrapText="1"/>
    </xf>
    <xf numFmtId="0" fontId="64" fillId="0" borderId="3" xfId="0" applyFont="1" applyBorder="1" applyAlignment="1">
      <alignment horizontal="center" vertical="center" wrapText="1"/>
    </xf>
    <xf numFmtId="0" fontId="64" fillId="0" borderId="3" xfId="0" applyFont="1" applyBorder="1" applyAlignment="1">
      <alignment horizontal="left" vertical="center" wrapText="1"/>
    </xf>
    <xf numFmtId="0" fontId="64" fillId="0" borderId="13" xfId="0" applyFont="1" applyBorder="1" applyAlignment="1">
      <alignment horizontal="center" vertical="center" wrapText="1"/>
    </xf>
    <xf numFmtId="0" fontId="64" fillId="0" borderId="20" xfId="0" applyFont="1" applyBorder="1" applyAlignment="1">
      <alignment horizontal="center" vertical="center" wrapText="1"/>
    </xf>
    <xf numFmtId="0" fontId="64" fillId="0" borderId="21" xfId="0" applyFont="1" applyBorder="1" applyAlignment="1">
      <alignment horizontal="center" vertical="center" wrapText="1"/>
    </xf>
    <xf numFmtId="0" fontId="69" fillId="0" borderId="0" xfId="0" applyFont="1" applyAlignment="1">
      <alignment horizontal="left" vertical="center" wrapText="1"/>
    </xf>
    <xf numFmtId="0" fontId="64" fillId="0" borderId="0" xfId="0" applyFont="1" applyAlignment="1">
      <alignment horizontal="left" vertical="center" wrapText="1"/>
    </xf>
    <xf numFmtId="0" fontId="64" fillId="0" borderId="17" xfId="0" applyFont="1" applyBorder="1" applyAlignment="1">
      <alignment horizontal="left" vertical="center" wrapText="1"/>
    </xf>
    <xf numFmtId="0" fontId="64" fillId="0" borderId="17" xfId="0" applyFont="1" applyBorder="1" applyAlignment="1">
      <alignment horizontal="left" vertical="center"/>
    </xf>
    <xf numFmtId="0" fontId="68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 wrapText="1"/>
    </xf>
    <xf numFmtId="0" fontId="68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4" fillId="0" borderId="16" xfId="0" applyFont="1" applyBorder="1" applyAlignment="1">
      <alignment horizontal="left" vertical="center" wrapText="1"/>
    </xf>
    <xf numFmtId="0" fontId="64" fillId="0" borderId="0" xfId="0" applyFont="1" applyAlignment="1">
      <alignment horizontal="left" vertical="center"/>
    </xf>
    <xf numFmtId="0" fontId="64" fillId="0" borderId="15" xfId="0" applyFont="1" applyBorder="1" applyAlignment="1">
      <alignment horizontal="left" vertical="center" wrapText="1"/>
    </xf>
    <xf numFmtId="0" fontId="64" fillId="0" borderId="14" xfId="0" applyFont="1" applyBorder="1" applyAlignment="1">
      <alignment horizontal="left" vertical="center" wrapText="1"/>
    </xf>
    <xf numFmtId="0" fontId="64" fillId="0" borderId="15" xfId="0" applyFont="1" applyBorder="1" applyAlignment="1">
      <alignment horizontal="center" vertical="center" wrapText="1"/>
    </xf>
    <xf numFmtId="0" fontId="6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173" fontId="4" fillId="0" borderId="0" xfId="0" applyNumberFormat="1" applyFont="1" applyAlignment="1">
      <alignment horizontal="center" wrapText="1"/>
    </xf>
    <xf numFmtId="173" fontId="4" fillId="0" borderId="0" xfId="0" quotePrefix="1" applyNumberFormat="1" applyFont="1" applyAlignment="1">
      <alignment horizontal="center" wrapText="1"/>
    </xf>
    <xf numFmtId="0" fontId="3" fillId="0" borderId="13" xfId="235" applyFont="1" applyBorder="1" applyAlignment="1">
      <alignment horizontal="center" vertical="center" wrapText="1"/>
    </xf>
    <xf numFmtId="0" fontId="3" fillId="0" borderId="20" xfId="235" applyFont="1" applyBorder="1" applyAlignment="1">
      <alignment horizontal="center" vertical="center" wrapText="1"/>
    </xf>
    <xf numFmtId="0" fontId="3" fillId="0" borderId="21" xfId="23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243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26" borderId="0" xfId="0" applyFont="1" applyFill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20" xfId="0" quotePrefix="1" applyFont="1" applyBorder="1" applyAlignment="1">
      <alignment horizontal="left" vertical="center"/>
    </xf>
    <xf numFmtId="0" fontId="3" fillId="0" borderId="21" xfId="0" quotePrefix="1" applyFont="1" applyBorder="1" applyAlignment="1">
      <alignment horizontal="left" vertical="center"/>
    </xf>
    <xf numFmtId="0" fontId="71" fillId="26" borderId="13" xfId="0" applyFont="1" applyFill="1" applyBorder="1" applyAlignment="1">
      <alignment horizontal="left" vertical="center"/>
    </xf>
    <xf numFmtId="0" fontId="3" fillId="26" borderId="20" xfId="0" applyFont="1" applyFill="1" applyBorder="1" applyAlignment="1">
      <alignment horizontal="left" vertical="center"/>
    </xf>
    <xf numFmtId="0" fontId="3" fillId="26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243" applyFont="1" applyAlignment="1">
      <alignment horizontal="center" vertical="center"/>
    </xf>
    <xf numFmtId="0" fontId="4" fillId="0" borderId="3" xfId="24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" xfId="243" applyFont="1" applyBorder="1" applyAlignment="1">
      <alignment horizontal="left" vertical="center" wrapText="1"/>
    </xf>
    <xf numFmtId="0" fontId="4" fillId="0" borderId="20" xfId="243" applyFont="1" applyBorder="1" applyAlignment="1">
      <alignment horizontal="left" vertical="center" wrapText="1"/>
    </xf>
    <xf numFmtId="0" fontId="4" fillId="0" borderId="21" xfId="243" applyFont="1" applyBorder="1" applyAlignment="1">
      <alignment horizontal="left" vertical="center" wrapText="1"/>
    </xf>
    <xf numFmtId="0" fontId="3" fillId="0" borderId="13" xfId="243" applyFont="1" applyBorder="1" applyAlignment="1">
      <alignment horizontal="left" vertical="center" wrapText="1"/>
    </xf>
    <xf numFmtId="0" fontId="3" fillId="0" borderId="20" xfId="243" applyFont="1" applyBorder="1" applyAlignment="1">
      <alignment horizontal="left" vertical="center" wrapText="1"/>
    </xf>
    <xf numFmtId="0" fontId="3" fillId="0" borderId="21" xfId="243" applyFont="1" applyBorder="1" applyAlignment="1">
      <alignment horizontal="left" vertical="center" wrapText="1"/>
    </xf>
    <xf numFmtId="0" fontId="3" fillId="0" borderId="3" xfId="243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3" xfId="243" applyFont="1" applyBorder="1" applyAlignment="1">
      <alignment horizontal="center" vertical="center"/>
    </xf>
    <xf numFmtId="0" fontId="4" fillId="0" borderId="20" xfId="243" applyFont="1" applyBorder="1" applyAlignment="1">
      <alignment horizontal="center" vertical="center"/>
    </xf>
    <xf numFmtId="0" fontId="4" fillId="0" borderId="21" xfId="243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3" xfId="243" applyFont="1" applyBorder="1" applyAlignment="1">
      <alignment horizontal="left" wrapText="1"/>
    </xf>
    <xf numFmtId="0" fontId="3" fillId="0" borderId="20" xfId="243" applyFont="1" applyBorder="1" applyAlignment="1">
      <alignment horizontal="left" wrapText="1"/>
    </xf>
    <xf numFmtId="0" fontId="3" fillId="0" borderId="21" xfId="243" applyFont="1" applyBorder="1" applyAlignment="1">
      <alignment horizontal="left" wrapText="1"/>
    </xf>
    <xf numFmtId="0" fontId="4" fillId="0" borderId="13" xfId="243" applyFont="1" applyBorder="1" applyAlignment="1">
      <alignment horizontal="left" vertical="top" wrapText="1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5" xfId="243" applyFont="1" applyBorder="1" applyAlignment="1">
      <alignment horizontal="center" vertical="center" wrapText="1"/>
    </xf>
    <xf numFmtId="0" fontId="4" fillId="0" borderId="14" xfId="243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4" fillId="26" borderId="15" xfId="0" applyFont="1" applyFill="1" applyBorder="1" applyAlignment="1">
      <alignment horizontal="center" vertic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13" xfId="0" applyFont="1" applyFill="1" applyBorder="1" applyAlignment="1">
      <alignment horizontal="center" vertical="center" wrapText="1"/>
    </xf>
    <xf numFmtId="0" fontId="4" fillId="26" borderId="21" xfId="0" applyFont="1" applyFill="1" applyBorder="1" applyAlignment="1">
      <alignment horizontal="center" vertical="center" wrapText="1"/>
    </xf>
    <xf numFmtId="0" fontId="4" fillId="26" borderId="25" xfId="0" applyFont="1" applyFill="1" applyBorder="1" applyAlignment="1">
      <alignment horizontal="center" vertical="center" wrapText="1"/>
    </xf>
    <xf numFmtId="0" fontId="4" fillId="26" borderId="20" xfId="0" applyFont="1" applyFill="1" applyBorder="1" applyAlignment="1">
      <alignment horizontal="center" vertical="center" wrapText="1"/>
    </xf>
    <xf numFmtId="0" fontId="4" fillId="26" borderId="3" xfId="0" applyFont="1" applyFill="1" applyBorder="1" applyAlignment="1">
      <alignment horizontal="center" vertical="center" wrapText="1"/>
    </xf>
    <xf numFmtId="0" fontId="3" fillId="0" borderId="0" xfId="243" applyFont="1" applyAlignment="1">
      <alignment horizontal="center" vertical="center" wrapText="1"/>
    </xf>
    <xf numFmtId="0" fontId="4" fillId="0" borderId="25" xfId="243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26" borderId="0" xfId="0" applyFont="1" applyFill="1" applyAlignment="1">
      <alignment horizont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wrapText="1"/>
    </xf>
    <xf numFmtId="177" fontId="4" fillId="0" borderId="21" xfId="0" applyNumberFormat="1" applyFont="1" applyBorder="1" applyAlignment="1">
      <alignment horizontal="center" vertical="center" wrapText="1"/>
    </xf>
    <xf numFmtId="177" fontId="4" fillId="23" borderId="13" xfId="0" applyNumberFormat="1" applyFont="1" applyFill="1" applyBorder="1" applyAlignment="1">
      <alignment horizontal="center" vertical="center" wrapText="1"/>
    </xf>
    <xf numFmtId="177" fontId="4" fillId="23" borderId="2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vertical="center" wrapText="1"/>
    </xf>
    <xf numFmtId="49" fontId="4" fillId="0" borderId="20" xfId="0" applyNumberFormat="1" applyFont="1" applyBorder="1" applyAlignment="1">
      <alignment vertical="center" wrapText="1"/>
    </xf>
    <xf numFmtId="49" fontId="4" fillId="0" borderId="21" xfId="0" applyNumberFormat="1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3" fontId="3" fillId="0" borderId="13" xfId="0" applyNumberFormat="1" applyFont="1" applyBorder="1" applyAlignment="1">
      <alignment horizontal="left" vertical="center" wrapText="1"/>
    </xf>
    <xf numFmtId="3" fontId="3" fillId="0" borderId="20" xfId="0" applyNumberFormat="1" applyFont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left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3" fillId="23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68" fillId="0" borderId="16" xfId="0" applyFont="1" applyBorder="1" applyAlignment="1">
      <alignment horizontal="left" vertical="center" wrapText="1"/>
    </xf>
  </cellXfs>
  <cellStyles count="36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 3 2" xfId="351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0 2" xfId="352"/>
    <cellStyle name="Обычный 3 11" xfId="257"/>
    <cellStyle name="Обычный 3 11 2" xfId="353"/>
    <cellStyle name="Обычный 3 12" xfId="258"/>
    <cellStyle name="Обычный 3 12 2" xfId="354"/>
    <cellStyle name="Обычный 3 13" xfId="259"/>
    <cellStyle name="Обычный 3 13 2" xfId="355"/>
    <cellStyle name="Обычный 3 14" xfId="260"/>
    <cellStyle name="Обычный 3 2" xfId="261"/>
    <cellStyle name="Обычный 3 2 2" xfId="356"/>
    <cellStyle name="Обычный 3 3" xfId="262"/>
    <cellStyle name="Обычный 3 3 2" xfId="357"/>
    <cellStyle name="Обычный 3 4" xfId="263"/>
    <cellStyle name="Обычный 3 4 2" xfId="358"/>
    <cellStyle name="Обычный 3 5" xfId="264"/>
    <cellStyle name="Обычный 3 5 2" xfId="359"/>
    <cellStyle name="Обычный 3 6" xfId="265"/>
    <cellStyle name="Обычный 3 6 2" xfId="360"/>
    <cellStyle name="Обычный 3 7" xfId="266"/>
    <cellStyle name="Обычный 3 7 2" xfId="361"/>
    <cellStyle name="Обычный 3 8" xfId="267"/>
    <cellStyle name="Обычный 3 8 2" xfId="362"/>
    <cellStyle name="Обычный 3 9" xfId="268"/>
    <cellStyle name="Обычный 3 9 2" xfId="363"/>
    <cellStyle name="Обычный 3_Дефицит_7 млрд_0608_бс" xfId="269"/>
    <cellStyle name="Обычный 4" xfId="270"/>
    <cellStyle name="Обычный 4 2" xfId="364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 2" xfId="289"/>
    <cellStyle name="Процентный 2 10" xfId="290"/>
    <cellStyle name="Процентный 2 11" xfId="291"/>
    <cellStyle name="Процентный 2 12" xfId="292"/>
    <cellStyle name="Процентный 2 13" xfId="293"/>
    <cellStyle name="Процентный 2 14" xfId="294"/>
    <cellStyle name="Процентный 2 15" xfId="295"/>
    <cellStyle name="Процентный 2 16" xfId="296"/>
    <cellStyle name="Процентный 2 2" xfId="297"/>
    <cellStyle name="Процентный 2 3" xfId="298"/>
    <cellStyle name="Процентный 2 4" xfId="299"/>
    <cellStyle name="Процентный 2 5" xfId="300"/>
    <cellStyle name="Процентный 2 6" xfId="301"/>
    <cellStyle name="Процентный 2 7" xfId="302"/>
    <cellStyle name="Процентный 2 8" xfId="303"/>
    <cellStyle name="Процентный 2 9" xfId="304"/>
    <cellStyle name="Процентный 3" xfId="305"/>
    <cellStyle name="Процентный 4" xfId="306"/>
    <cellStyle name="Процентный 4 2" xfId="307"/>
    <cellStyle name="Связанная ячейка 2" xfId="308"/>
    <cellStyle name="Связанная ячейка 3" xfId="309"/>
    <cellStyle name="Стиль 1" xfId="310"/>
    <cellStyle name="Стиль 1 2" xfId="311"/>
    <cellStyle name="Стиль 1 3" xfId="312"/>
    <cellStyle name="Стиль 1 4" xfId="313"/>
    <cellStyle name="Стиль 1 5" xfId="314"/>
    <cellStyle name="Стиль 1 6" xfId="315"/>
    <cellStyle name="Стиль 1 7" xfId="316"/>
    <cellStyle name="Текст предупреждения 2" xfId="317"/>
    <cellStyle name="Текст предупреждения 3" xfId="318"/>
    <cellStyle name="Тысячи [0]_1.62" xfId="319"/>
    <cellStyle name="Тысячи_1.62" xfId="320"/>
    <cellStyle name="Финансовый 2" xfId="321"/>
    <cellStyle name="Финансовый 2 10" xfId="322"/>
    <cellStyle name="Финансовый 2 11" xfId="323"/>
    <cellStyle name="Финансовый 2 12" xfId="324"/>
    <cellStyle name="Финансовый 2 13" xfId="325"/>
    <cellStyle name="Финансовый 2 14" xfId="326"/>
    <cellStyle name="Финансовый 2 15" xfId="327"/>
    <cellStyle name="Финансовый 2 16" xfId="328"/>
    <cellStyle name="Финансовый 2 17" xfId="329"/>
    <cellStyle name="Финансовый 2 2" xfId="330"/>
    <cellStyle name="Финансовый 2 3" xfId="331"/>
    <cellStyle name="Финансовый 2 4" xfId="332"/>
    <cellStyle name="Финансовый 2 5" xfId="333"/>
    <cellStyle name="Финансовый 2 6" xfId="334"/>
    <cellStyle name="Финансовый 2 7" xfId="335"/>
    <cellStyle name="Финансовый 2 8" xfId="336"/>
    <cellStyle name="Финансовый 2 9" xfId="337"/>
    <cellStyle name="Финансовый 3" xfId="338"/>
    <cellStyle name="Финансовый 3 2" xfId="339"/>
    <cellStyle name="Финансовый 4" xfId="340"/>
    <cellStyle name="Финансовый 4 2" xfId="341"/>
    <cellStyle name="Финансовый 4 3" xfId="342"/>
    <cellStyle name="Финансовый 5" xfId="343"/>
    <cellStyle name="Финансовый 6" xfId="344"/>
    <cellStyle name="Финансовый 7" xfId="345"/>
    <cellStyle name="Хороший 2" xfId="346"/>
    <cellStyle name="Хороший 3" xfId="347"/>
    <cellStyle name="числовой" xfId="348"/>
    <cellStyle name="Ю" xfId="349"/>
    <cellStyle name="Ю-FreeSet_10" xfId="3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87"/>
  <sheetViews>
    <sheetView topLeftCell="A96" zoomScale="70" zoomScaleNormal="70" zoomScaleSheetLayoutView="65" workbookViewId="0">
      <selection activeCell="J24" sqref="J24:J25"/>
    </sheetView>
  </sheetViews>
  <sheetFormatPr defaultRowHeight="18.75"/>
  <cols>
    <col min="1" max="1" width="83.28515625" style="1" customWidth="1"/>
    <col min="2" max="2" width="10.85546875" style="2" customWidth="1"/>
    <col min="3" max="5" width="23" style="2" customWidth="1"/>
    <col min="6" max="6" width="23" style="1" customWidth="1"/>
    <col min="7" max="8" width="24.85546875" style="1" customWidth="1"/>
    <col min="9" max="9" width="24.5703125" style="1" customWidth="1"/>
    <col min="10" max="10" width="26.140625" style="1" customWidth="1"/>
    <col min="11" max="11" width="9.140625" style="1"/>
    <col min="12" max="12" width="10.5703125" style="1" customWidth="1"/>
    <col min="13" max="16384" width="9.140625" style="1"/>
  </cols>
  <sheetData>
    <row r="1" spans="1:10" ht="18" customHeight="1">
      <c r="A1" s="36"/>
      <c r="G1" s="121" t="s">
        <v>403</v>
      </c>
    </row>
    <row r="2" spans="1:10" ht="18" customHeight="1">
      <c r="A2" s="36"/>
      <c r="G2" s="133" t="s">
        <v>404</v>
      </c>
      <c r="H2" s="133"/>
      <c r="I2" s="133"/>
    </row>
    <row r="3" spans="1:10" ht="18" customHeight="1">
      <c r="A3" s="189"/>
      <c r="B3" s="189"/>
      <c r="C3" s="38"/>
      <c r="D3" s="36"/>
      <c r="E3" s="36"/>
      <c r="F3" s="36"/>
      <c r="G3" s="121" t="s">
        <v>405</v>
      </c>
      <c r="H3" s="133"/>
      <c r="I3" s="133"/>
      <c r="J3" s="133"/>
    </row>
    <row r="4" spans="1:10" ht="15" customHeight="1">
      <c r="A4" s="190"/>
      <c r="B4" s="190"/>
      <c r="C4" s="38"/>
      <c r="D4" s="36"/>
      <c r="E4" s="36"/>
      <c r="F4" s="36"/>
      <c r="G4" s="190"/>
      <c r="H4" s="190"/>
      <c r="I4" s="190"/>
      <c r="J4" s="190"/>
    </row>
    <row r="5" spans="1:10" ht="18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</row>
    <row r="6" spans="1:10" ht="18" hidden="1" customHeight="1">
      <c r="A6" s="189"/>
      <c r="B6" s="194"/>
      <c r="C6" s="36"/>
      <c r="D6" s="37"/>
      <c r="E6" s="37"/>
      <c r="F6" s="37"/>
      <c r="G6" s="36"/>
      <c r="H6" s="36"/>
      <c r="I6" s="132"/>
      <c r="J6" s="132"/>
    </row>
    <row r="7" spans="1:10" ht="18" hidden="1" customHeight="1">
      <c r="A7" s="133"/>
      <c r="B7" s="38"/>
      <c r="C7" s="38"/>
      <c r="D7" s="37"/>
      <c r="E7" s="37"/>
      <c r="F7" s="37"/>
      <c r="I7" s="133"/>
      <c r="J7" s="133"/>
    </row>
    <row r="8" spans="1:10" ht="18" hidden="1" customHeight="1">
      <c r="A8" s="38"/>
      <c r="B8" s="38"/>
      <c r="C8" s="38"/>
      <c r="D8" s="133"/>
      <c r="E8" s="133"/>
      <c r="F8" s="133"/>
    </row>
    <row r="9" spans="1:10" ht="18" customHeight="1">
      <c r="A9" s="38"/>
      <c r="B9" s="38"/>
      <c r="C9" s="38"/>
      <c r="D9" s="133"/>
      <c r="E9" s="133"/>
      <c r="F9" s="133"/>
    </row>
    <row r="10" spans="1:10" ht="18" customHeight="1">
      <c r="A10" s="95"/>
      <c r="B10" s="36"/>
      <c r="C10" s="36"/>
      <c r="D10" s="36"/>
      <c r="E10" s="96"/>
      <c r="F10" s="97"/>
      <c r="G10" s="193" t="s">
        <v>0</v>
      </c>
      <c r="H10" s="193"/>
      <c r="I10" s="193"/>
      <c r="J10" s="193"/>
    </row>
    <row r="11" spans="1:10" ht="18" customHeight="1">
      <c r="A11" s="95"/>
      <c r="B11" s="36"/>
      <c r="C11" s="36"/>
      <c r="D11" s="36"/>
      <c r="E11" s="96"/>
      <c r="F11" s="97"/>
      <c r="G11" s="133"/>
      <c r="H11" s="133"/>
      <c r="I11" s="133"/>
      <c r="J11" s="133"/>
    </row>
    <row r="12" spans="1:10" ht="18" customHeight="1">
      <c r="A12" s="190"/>
      <c r="B12" s="196"/>
      <c r="C12" s="132"/>
      <c r="D12" s="132"/>
      <c r="E12" s="36"/>
      <c r="F12" s="36"/>
      <c r="G12" s="197" t="s">
        <v>406</v>
      </c>
      <c r="H12" s="197"/>
      <c r="I12" s="197"/>
      <c r="J12" s="197"/>
    </row>
    <row r="13" spans="1:10" ht="18" customHeight="1">
      <c r="A13" s="198"/>
      <c r="B13" s="198"/>
      <c r="C13" s="198"/>
      <c r="D13" s="198"/>
      <c r="E13" s="38"/>
      <c r="F13" s="37"/>
      <c r="G13" s="192" t="s">
        <v>1</v>
      </c>
      <c r="H13" s="192"/>
      <c r="I13" s="192"/>
      <c r="J13" s="192"/>
    </row>
    <row r="14" spans="1:10" ht="18" customHeight="1">
      <c r="A14" s="133"/>
      <c r="B14" s="133"/>
      <c r="C14" s="133"/>
      <c r="D14" s="133"/>
      <c r="E14" s="38"/>
      <c r="F14" s="37"/>
      <c r="G14" s="133"/>
      <c r="H14" s="133"/>
      <c r="I14" s="133"/>
      <c r="J14" s="133"/>
    </row>
    <row r="15" spans="1:10" ht="18" customHeight="1">
      <c r="A15" s="190"/>
      <c r="B15" s="196"/>
      <c r="C15" s="190"/>
      <c r="D15" s="196"/>
      <c r="E15" s="38"/>
      <c r="F15" s="37"/>
      <c r="G15" s="325" t="s">
        <v>435</v>
      </c>
      <c r="H15" s="325" t="s">
        <v>436</v>
      </c>
      <c r="I15" s="136"/>
      <c r="J15" s="136"/>
    </row>
    <row r="16" spans="1:10" ht="18" customHeight="1">
      <c r="A16" s="132"/>
      <c r="B16" s="134"/>
      <c r="C16" s="132"/>
      <c r="D16" s="134"/>
      <c r="E16" s="38"/>
      <c r="F16" s="37"/>
      <c r="G16" s="191"/>
      <c r="H16" s="191"/>
      <c r="I16" s="191"/>
      <c r="J16" s="191"/>
    </row>
    <row r="17" spans="1:10" ht="18" customHeight="1">
      <c r="A17" s="132"/>
      <c r="B17" s="134"/>
      <c r="C17" s="132"/>
      <c r="D17" s="134"/>
      <c r="E17" s="38"/>
      <c r="F17" s="37"/>
      <c r="G17" s="132"/>
      <c r="H17" s="132"/>
      <c r="I17" s="132"/>
      <c r="J17" s="132"/>
    </row>
    <row r="18" spans="1:10" ht="18" customHeight="1">
      <c r="A18" s="132"/>
      <c r="B18" s="134"/>
      <c r="C18" s="132"/>
      <c r="D18" s="134"/>
      <c r="E18" s="38"/>
      <c r="F18" s="37"/>
      <c r="G18" s="98"/>
      <c r="H18" s="98"/>
      <c r="I18" s="98"/>
      <c r="J18" s="98"/>
    </row>
    <row r="19" spans="1:10" ht="43.5" customHeight="1">
      <c r="A19" s="190"/>
      <c r="B19" s="190"/>
      <c r="C19" s="190"/>
      <c r="D19" s="190"/>
      <c r="E19" s="37"/>
      <c r="F19" s="37"/>
      <c r="G19" s="186" t="s">
        <v>2</v>
      </c>
      <c r="H19" s="188"/>
      <c r="I19" s="184" t="s">
        <v>3</v>
      </c>
      <c r="J19" s="184"/>
    </row>
    <row r="20" spans="1:10" ht="28.5" customHeight="1">
      <c r="A20" s="185" t="s">
        <v>4</v>
      </c>
      <c r="B20" s="184" t="s">
        <v>418</v>
      </c>
      <c r="C20" s="184"/>
      <c r="D20" s="184"/>
      <c r="E20" s="184"/>
      <c r="F20" s="184"/>
      <c r="G20" s="199" t="s">
        <v>5</v>
      </c>
      <c r="H20" s="201">
        <v>45366376</v>
      </c>
      <c r="I20" s="182" t="s">
        <v>6</v>
      </c>
      <c r="J20" s="183" t="s">
        <v>419</v>
      </c>
    </row>
    <row r="21" spans="1:10" ht="28.5" customHeight="1">
      <c r="A21" s="185"/>
      <c r="B21" s="184"/>
      <c r="C21" s="184"/>
      <c r="D21" s="184"/>
      <c r="E21" s="184"/>
      <c r="F21" s="184"/>
      <c r="G21" s="200"/>
      <c r="H21" s="202"/>
      <c r="I21" s="182"/>
      <c r="J21" s="184"/>
    </row>
    <row r="22" spans="1:10" ht="28.5" customHeight="1">
      <c r="A22" s="173" t="s">
        <v>7</v>
      </c>
      <c r="B22" s="186" t="s">
        <v>420</v>
      </c>
      <c r="C22" s="187"/>
      <c r="D22" s="187"/>
      <c r="E22" s="187"/>
      <c r="F22" s="188"/>
      <c r="G22" s="173" t="s">
        <v>8</v>
      </c>
      <c r="H22" s="173">
        <v>150</v>
      </c>
      <c r="I22" s="182" t="s">
        <v>6</v>
      </c>
      <c r="J22" s="183"/>
    </row>
    <row r="23" spans="1:10" ht="28.5" customHeight="1">
      <c r="A23" s="173" t="s">
        <v>9</v>
      </c>
      <c r="B23" s="186" t="s">
        <v>421</v>
      </c>
      <c r="C23" s="187"/>
      <c r="D23" s="187"/>
      <c r="E23" s="187"/>
      <c r="F23" s="188"/>
      <c r="G23" s="173" t="s">
        <v>10</v>
      </c>
      <c r="H23" s="173"/>
      <c r="I23" s="182"/>
      <c r="J23" s="184"/>
    </row>
    <row r="24" spans="1:10" ht="28.5" customHeight="1">
      <c r="A24" s="173" t="s">
        <v>11</v>
      </c>
      <c r="B24" s="186" t="s">
        <v>422</v>
      </c>
      <c r="C24" s="187"/>
      <c r="D24" s="187"/>
      <c r="E24" s="187"/>
      <c r="F24" s="188"/>
      <c r="G24" s="173" t="s">
        <v>12</v>
      </c>
      <c r="H24" s="178">
        <v>10.86</v>
      </c>
      <c r="I24" s="182" t="s">
        <v>6</v>
      </c>
      <c r="J24" s="179"/>
    </row>
    <row r="25" spans="1:10" ht="28.5" customHeight="1">
      <c r="A25" s="173" t="s">
        <v>13</v>
      </c>
      <c r="B25" s="186" t="s">
        <v>423</v>
      </c>
      <c r="C25" s="187"/>
      <c r="D25" s="187"/>
      <c r="E25" s="187"/>
      <c r="F25" s="187"/>
      <c r="G25" s="187"/>
      <c r="H25" s="188"/>
      <c r="I25" s="182"/>
      <c r="J25" s="180"/>
    </row>
    <row r="26" spans="1:10" ht="28.5" customHeight="1">
      <c r="A26" s="173" t="s">
        <v>14</v>
      </c>
      <c r="B26" s="186"/>
      <c r="C26" s="187"/>
      <c r="D26" s="187"/>
      <c r="E26" s="187"/>
      <c r="F26" s="187"/>
      <c r="G26" s="187"/>
      <c r="H26" s="188"/>
      <c r="I26" s="182" t="s">
        <v>6</v>
      </c>
      <c r="J26" s="181"/>
    </row>
    <row r="27" spans="1:10" ht="28.5" customHeight="1">
      <c r="A27" s="173" t="s">
        <v>15</v>
      </c>
      <c r="B27" s="186">
        <v>1000</v>
      </c>
      <c r="C27" s="187"/>
      <c r="D27" s="187"/>
      <c r="E27" s="187"/>
      <c r="F27" s="187"/>
      <c r="G27" s="187"/>
      <c r="H27" s="188"/>
      <c r="I27" s="182"/>
      <c r="J27" s="181"/>
    </row>
    <row r="28" spans="1:10" ht="28.5" customHeight="1">
      <c r="A28" s="173" t="s">
        <v>16</v>
      </c>
      <c r="B28" s="186">
        <v>117</v>
      </c>
      <c r="C28" s="187"/>
      <c r="D28" s="187"/>
      <c r="E28" s="187"/>
      <c r="F28" s="187"/>
      <c r="G28" s="187"/>
      <c r="H28" s="188"/>
      <c r="I28" s="182" t="s">
        <v>6</v>
      </c>
      <c r="J28" s="181"/>
    </row>
    <row r="29" spans="1:10" ht="28.5" customHeight="1">
      <c r="A29" s="173" t="s">
        <v>17</v>
      </c>
      <c r="B29" s="186" t="s">
        <v>424</v>
      </c>
      <c r="C29" s="187"/>
      <c r="D29" s="187"/>
      <c r="E29" s="187"/>
      <c r="F29" s="187"/>
      <c r="G29" s="187"/>
      <c r="H29" s="188"/>
      <c r="I29" s="182"/>
      <c r="J29" s="181"/>
    </row>
    <row r="30" spans="1:10" ht="28.5" customHeight="1">
      <c r="A30" s="173" t="s">
        <v>18</v>
      </c>
      <c r="B30" s="186"/>
      <c r="C30" s="187"/>
      <c r="D30" s="187"/>
      <c r="E30" s="187"/>
      <c r="F30" s="187"/>
      <c r="G30" s="188"/>
      <c r="H30" s="185" t="s">
        <v>19</v>
      </c>
      <c r="I30" s="185"/>
      <c r="J30" s="177" t="s">
        <v>425</v>
      </c>
    </row>
    <row r="31" spans="1:10" ht="28.5" customHeight="1">
      <c r="A31" s="173" t="s">
        <v>20</v>
      </c>
      <c r="B31" s="186" t="s">
        <v>426</v>
      </c>
      <c r="C31" s="187"/>
      <c r="D31" s="187"/>
      <c r="E31" s="187"/>
      <c r="F31" s="187"/>
      <c r="G31" s="188"/>
      <c r="H31" s="185" t="s">
        <v>21</v>
      </c>
      <c r="I31" s="185"/>
      <c r="J31" s="170"/>
    </row>
    <row r="32" spans="1:10" ht="18.75" customHeight="1">
      <c r="A32" s="85"/>
      <c r="B32" s="85"/>
      <c r="C32" s="85"/>
      <c r="D32" s="85"/>
      <c r="E32" s="85"/>
      <c r="F32" s="85"/>
      <c r="G32" s="85"/>
      <c r="H32" s="83"/>
      <c r="I32" s="36"/>
      <c r="J32" s="38"/>
    </row>
    <row r="33" spans="1:10" ht="18.95" customHeight="1"/>
    <row r="34" spans="1:10" ht="24" customHeight="1">
      <c r="A34" s="195" t="s">
        <v>22</v>
      </c>
      <c r="B34" s="195"/>
      <c r="C34" s="195"/>
      <c r="D34" s="195"/>
      <c r="E34" s="195"/>
      <c r="F34" s="195"/>
      <c r="G34" s="195"/>
      <c r="H34" s="195"/>
      <c r="I34" s="195"/>
      <c r="J34" s="195"/>
    </row>
    <row r="35" spans="1:10" ht="18" customHeight="1">
      <c r="A35" s="195" t="s">
        <v>427</v>
      </c>
      <c r="B35" s="195"/>
      <c r="C35" s="195"/>
      <c r="D35" s="195"/>
      <c r="E35" s="195"/>
      <c r="F35" s="195"/>
      <c r="G35" s="195"/>
      <c r="H35" s="195"/>
      <c r="I35" s="195"/>
      <c r="J35" s="195"/>
    </row>
    <row r="36" spans="1:10" ht="18" customHeight="1">
      <c r="A36" s="195" t="s">
        <v>23</v>
      </c>
      <c r="B36" s="195"/>
      <c r="C36" s="195"/>
      <c r="D36" s="195"/>
      <c r="E36" s="195"/>
      <c r="F36" s="195"/>
      <c r="G36" s="195"/>
      <c r="H36" s="195"/>
      <c r="I36" s="195"/>
      <c r="J36" s="195"/>
    </row>
    <row r="37" spans="1:10" ht="13.5" customHeight="1">
      <c r="B37" s="9"/>
      <c r="D37" s="9"/>
      <c r="E37" s="9"/>
      <c r="F37" s="9"/>
      <c r="G37" s="9"/>
      <c r="H37" s="9"/>
      <c r="I37" s="9"/>
      <c r="J37" s="9"/>
    </row>
    <row r="38" spans="1:10" ht="31.5" customHeight="1">
      <c r="A38" s="215" t="s">
        <v>24</v>
      </c>
      <c r="B38" s="182" t="s">
        <v>25</v>
      </c>
      <c r="C38" s="211" t="s">
        <v>26</v>
      </c>
      <c r="D38" s="211" t="s">
        <v>27</v>
      </c>
      <c r="E38" s="217" t="s">
        <v>28</v>
      </c>
      <c r="F38" s="182" t="s">
        <v>29</v>
      </c>
      <c r="G38" s="222" t="s">
        <v>30</v>
      </c>
      <c r="H38" s="223"/>
      <c r="I38" s="223"/>
      <c r="J38" s="224"/>
    </row>
    <row r="39" spans="1:10" ht="54.75" customHeight="1">
      <c r="A39" s="215"/>
      <c r="B39" s="182"/>
      <c r="C39" s="212"/>
      <c r="D39" s="212"/>
      <c r="E39" s="218"/>
      <c r="F39" s="182"/>
      <c r="G39" s="51" t="s">
        <v>31</v>
      </c>
      <c r="H39" s="51" t="s">
        <v>32</v>
      </c>
      <c r="I39" s="51" t="s">
        <v>33</v>
      </c>
      <c r="J39" s="51" t="s">
        <v>34</v>
      </c>
    </row>
    <row r="40" spans="1:10" ht="20.100000000000001" customHeight="1">
      <c r="A40" s="52">
        <v>1</v>
      </c>
      <c r="B40" s="51">
        <v>2</v>
      </c>
      <c r="C40" s="51">
        <v>3</v>
      </c>
      <c r="D40" s="51">
        <v>4</v>
      </c>
      <c r="E40" s="51">
        <v>5</v>
      </c>
      <c r="F40" s="51">
        <v>6</v>
      </c>
      <c r="G40" s="51">
        <v>7</v>
      </c>
      <c r="H40" s="51">
        <v>8</v>
      </c>
      <c r="I40" s="51">
        <v>9</v>
      </c>
      <c r="J40" s="51">
        <v>10</v>
      </c>
    </row>
    <row r="41" spans="1:10" ht="24.95" customHeight="1">
      <c r="A41" s="214" t="s">
        <v>35</v>
      </c>
      <c r="B41" s="214"/>
      <c r="C41" s="214"/>
      <c r="D41" s="214"/>
      <c r="E41" s="214"/>
      <c r="F41" s="214"/>
      <c r="G41" s="214"/>
      <c r="H41" s="214"/>
      <c r="I41" s="214"/>
      <c r="J41" s="214"/>
    </row>
    <row r="42" spans="1:10" ht="18.75" customHeight="1">
      <c r="A42" s="19" t="s">
        <v>36</v>
      </c>
      <c r="B42" s="40">
        <v>1000</v>
      </c>
      <c r="C42" s="32">
        <f>'I. Інф. до фін.плану'!C11</f>
        <v>764</v>
      </c>
      <c r="D42" s="32">
        <f>'I. Інф. до фін.плану'!D11</f>
        <v>62406</v>
      </c>
      <c r="E42" s="32">
        <f>'I. Інф. до фін.плану'!E11</f>
        <v>42585</v>
      </c>
      <c r="F42" s="32">
        <f>'I. Інф. до фін.плану'!F11</f>
        <v>77850</v>
      </c>
      <c r="G42" s="42">
        <v>155700</v>
      </c>
      <c r="H42" s="42">
        <v>233550</v>
      </c>
      <c r="I42" s="42">
        <v>311400</v>
      </c>
      <c r="J42" s="42">
        <v>389250</v>
      </c>
    </row>
    <row r="43" spans="1:10" ht="18.75" customHeight="1">
      <c r="A43" s="19" t="s">
        <v>37</v>
      </c>
      <c r="B43" s="52">
        <v>1010</v>
      </c>
      <c r="C43" s="32">
        <f>'I. Інф. до фін.плану'!C12</f>
        <v>-65448</v>
      </c>
      <c r="D43" s="161">
        <f>'I. Інф. до фін.плану'!D12</f>
        <v>-111490</v>
      </c>
      <c r="E43" s="32">
        <f>'I. Інф. до фін.плану'!E12</f>
        <v>-87890</v>
      </c>
      <c r="F43" s="32">
        <f>'I. Інф. до фін.плану'!F12</f>
        <v>-69873</v>
      </c>
      <c r="G43" s="22">
        <v>-139746</v>
      </c>
      <c r="H43" s="22">
        <v>-209619</v>
      </c>
      <c r="I43" s="22">
        <v>-279492</v>
      </c>
      <c r="J43" s="22">
        <v>-349365</v>
      </c>
    </row>
    <row r="44" spans="1:10" ht="18.75" customHeight="1">
      <c r="A44" s="20" t="s">
        <v>38</v>
      </c>
      <c r="B44" s="137">
        <v>1020</v>
      </c>
      <c r="C44" s="32">
        <f t="shared" ref="C44:J44" si="0">SUM(C42,C43)</f>
        <v>-64684</v>
      </c>
      <c r="D44" s="32">
        <f t="shared" si="0"/>
        <v>-49084</v>
      </c>
      <c r="E44" s="32">
        <f t="shared" si="0"/>
        <v>-45305</v>
      </c>
      <c r="F44" s="32">
        <f t="shared" si="0"/>
        <v>7977</v>
      </c>
      <c r="G44" s="32">
        <f t="shared" si="0"/>
        <v>15954</v>
      </c>
      <c r="H44" s="32">
        <f t="shared" si="0"/>
        <v>23931</v>
      </c>
      <c r="I44" s="32">
        <f t="shared" si="0"/>
        <v>31908</v>
      </c>
      <c r="J44" s="32">
        <f t="shared" si="0"/>
        <v>39885</v>
      </c>
    </row>
    <row r="45" spans="1:10" ht="18.75" customHeight="1">
      <c r="A45" s="21" t="s">
        <v>39</v>
      </c>
      <c r="B45" s="137">
        <v>1300</v>
      </c>
      <c r="C45" s="161">
        <f>'I. Інф. до фін.плану'!C88</f>
        <v>-49686</v>
      </c>
      <c r="D45" s="161">
        <f>'I. Інф. до фін.плану'!D88</f>
        <v>-52403</v>
      </c>
      <c r="E45" s="32">
        <f>'I. Інф. до фін.плану'!E88</f>
        <v>-39459</v>
      </c>
      <c r="F45" s="32">
        <f>'I. Інф. до фін.плану'!F88</f>
        <v>6479</v>
      </c>
      <c r="G45" s="94" t="s">
        <v>40</v>
      </c>
      <c r="H45" s="94" t="s">
        <v>40</v>
      </c>
      <c r="I45" s="94" t="s">
        <v>40</v>
      </c>
      <c r="J45" s="94" t="s">
        <v>40</v>
      </c>
    </row>
    <row r="46" spans="1:10" ht="18.75" customHeight="1">
      <c r="A46" s="10" t="s">
        <v>41</v>
      </c>
      <c r="B46" s="41">
        <v>1200</v>
      </c>
      <c r="C46" s="161">
        <f>'I. Інф. до фін.плану'!C82</f>
        <v>-22054</v>
      </c>
      <c r="D46" s="161">
        <f>'I. Інф. до фін.плану'!D82</f>
        <v>865</v>
      </c>
      <c r="E46" s="32">
        <f>'I. Інф. до фін.плану'!E82</f>
        <v>-4498</v>
      </c>
      <c r="F46" s="32">
        <f>'I. Інф. до фін.плану'!F82</f>
        <v>359</v>
      </c>
      <c r="G46" s="30">
        <v>719</v>
      </c>
      <c r="H46" s="30">
        <v>1078</v>
      </c>
      <c r="I46" s="30">
        <v>1438</v>
      </c>
      <c r="J46" s="30">
        <v>1797</v>
      </c>
    </row>
    <row r="47" spans="1:10" ht="24" customHeight="1">
      <c r="A47" s="216" t="s">
        <v>42</v>
      </c>
      <c r="B47" s="216"/>
      <c r="C47" s="216"/>
      <c r="D47" s="216"/>
      <c r="E47" s="216"/>
      <c r="F47" s="216"/>
      <c r="G47" s="216"/>
      <c r="H47" s="216"/>
      <c r="I47" s="216"/>
      <c r="J47" s="216"/>
    </row>
    <row r="48" spans="1:10" ht="18.75" customHeight="1">
      <c r="A48" s="44" t="s">
        <v>43</v>
      </c>
      <c r="B48" s="52">
        <v>2111</v>
      </c>
      <c r="C48" s="32">
        <f>'ІІ. Розп. ч.п. та розр. з бюд.'!F27</f>
        <v>0</v>
      </c>
      <c r="D48" s="32">
        <f>'ІІ. Розп. ч.п. та розр. з бюд.'!G27</f>
        <v>0</v>
      </c>
      <c r="E48" s="32">
        <f>'ІІ. Розп. ч.п. та розр. з бюд.'!H27</f>
        <v>0</v>
      </c>
      <c r="F48" s="32">
        <f>'ІІ. Розп. ч.п. та розр. з бюд.'!I27</f>
        <v>0</v>
      </c>
      <c r="G48" s="22" t="s">
        <v>40</v>
      </c>
      <c r="H48" s="22" t="s">
        <v>40</v>
      </c>
      <c r="I48" s="22" t="s">
        <v>40</v>
      </c>
      <c r="J48" s="22" t="s">
        <v>40</v>
      </c>
    </row>
    <row r="49" spans="1:10" ht="37.5" customHeight="1">
      <c r="A49" s="44" t="s">
        <v>44</v>
      </c>
      <c r="B49" s="52">
        <v>2112</v>
      </c>
      <c r="C49" s="32">
        <f>'ІІ. Розп. ч.п. та розр. з бюд.'!F28</f>
        <v>6</v>
      </c>
      <c r="D49" s="32">
        <f>'ІІ. Розп. ч.п. та розр. з бюд.'!G28</f>
        <v>24</v>
      </c>
      <c r="E49" s="32">
        <f>'ІІ. Розп. ч.п. та розр. з бюд.'!H28</f>
        <v>110</v>
      </c>
      <c r="F49" s="32">
        <f>'ІІ. Розп. ч.п. та розр. з бюд.'!I28</f>
        <v>1320</v>
      </c>
      <c r="G49" s="22" t="s">
        <v>40</v>
      </c>
      <c r="H49" s="22" t="s">
        <v>40</v>
      </c>
      <c r="I49" s="22" t="s">
        <v>40</v>
      </c>
      <c r="J49" s="22" t="s">
        <v>40</v>
      </c>
    </row>
    <row r="50" spans="1:10" ht="37.5" customHeight="1">
      <c r="A50" s="45" t="s">
        <v>45</v>
      </c>
      <c r="B50" s="13">
        <v>2113</v>
      </c>
      <c r="C50" s="33" t="str">
        <f>'ІІ. Розп. ч.п. та розр. з бюд.'!F29</f>
        <v>(    )</v>
      </c>
      <c r="D50" s="33" t="str">
        <f>'ІІ. Розп. ч.п. та розр. з бюд.'!G29</f>
        <v>(    )</v>
      </c>
      <c r="E50" s="33" t="str">
        <f>'ІІ. Розп. ч.п. та розр. з бюд.'!H29</f>
        <v>(    )</v>
      </c>
      <c r="F50" s="33">
        <f>'ІІ. Розп. ч.п. та розр. з бюд.'!I29</f>
        <v>0</v>
      </c>
      <c r="G50" s="22" t="s">
        <v>40</v>
      </c>
      <c r="H50" s="22" t="s">
        <v>40</v>
      </c>
      <c r="I50" s="22" t="s">
        <v>40</v>
      </c>
      <c r="J50" s="22" t="s">
        <v>40</v>
      </c>
    </row>
    <row r="51" spans="1:10" ht="37.5" customHeight="1">
      <c r="A51" s="45" t="s">
        <v>46</v>
      </c>
      <c r="B51" s="13">
        <v>2131</v>
      </c>
      <c r="C51" s="32">
        <f>'ІІ. Розп. ч.п. та розр. з бюд.'!F41</f>
        <v>0</v>
      </c>
      <c r="D51" s="32">
        <f>'ІІ. Розп. ч.п. та розр. з бюд.'!G41</f>
        <v>0</v>
      </c>
      <c r="E51" s="32">
        <f>'ІІ. Розп. ч.п. та розр. з бюд.'!H41</f>
        <v>0</v>
      </c>
      <c r="F51" s="32">
        <f>'ІІ. Розп. ч.п. та розр. з бюд.'!I41</f>
        <v>0</v>
      </c>
      <c r="G51" s="22" t="s">
        <v>40</v>
      </c>
      <c r="H51" s="22" t="s">
        <v>40</v>
      </c>
      <c r="I51" s="22" t="s">
        <v>40</v>
      </c>
      <c r="J51" s="22" t="s">
        <v>40</v>
      </c>
    </row>
    <row r="52" spans="1:10" ht="63" customHeight="1">
      <c r="A52" s="45" t="s">
        <v>47</v>
      </c>
      <c r="B52" s="13">
        <v>2132</v>
      </c>
      <c r="C52" s="32">
        <f>'ІІ. Розп. ч.п. та розр. з бюд.'!F42</f>
        <v>0</v>
      </c>
      <c r="D52" s="32">
        <f>'ІІ. Розп. ч.п. та розр. з бюд.'!G42</f>
        <v>0</v>
      </c>
      <c r="E52" s="32">
        <f>'ІІ. Розп. ч.п. та розр. з бюд.'!H42</f>
        <v>0</v>
      </c>
      <c r="F52" s="32">
        <f>'ІІ. Розп. ч.п. та розр. з бюд.'!I42</f>
        <v>0</v>
      </c>
      <c r="G52" s="22" t="s">
        <v>40</v>
      </c>
      <c r="H52" s="22" t="s">
        <v>40</v>
      </c>
      <c r="I52" s="22" t="s">
        <v>40</v>
      </c>
      <c r="J52" s="22" t="s">
        <v>40</v>
      </c>
    </row>
    <row r="53" spans="1:10" ht="25.15" customHeight="1">
      <c r="A53" s="43" t="s">
        <v>48</v>
      </c>
      <c r="B53" s="29">
        <v>2200</v>
      </c>
      <c r="C53" s="32">
        <f>'ІІ. Розп. ч.п. та розр. з бюд.'!F49</f>
        <v>7703</v>
      </c>
      <c r="D53" s="32">
        <f>'ІІ. Розп. ч.п. та розр. з бюд.'!G49</f>
        <v>17026</v>
      </c>
      <c r="E53" s="32">
        <f>'ІІ. Розп. ч.п. та розр. з бюд.'!H49</f>
        <v>12493</v>
      </c>
      <c r="F53" s="161">
        <f>'ІІ. Розп. ч.п. та розр. з бюд.'!I49</f>
        <v>11572</v>
      </c>
      <c r="G53" s="42">
        <v>23145</v>
      </c>
      <c r="H53" s="42">
        <v>34717</v>
      </c>
      <c r="I53" s="42">
        <v>46290</v>
      </c>
      <c r="J53" s="42">
        <v>57862</v>
      </c>
    </row>
    <row r="54" spans="1:10" ht="24.95" customHeight="1">
      <c r="A54" s="219" t="s">
        <v>49</v>
      </c>
      <c r="B54" s="220"/>
      <c r="C54" s="220"/>
      <c r="D54" s="220"/>
      <c r="E54" s="220"/>
      <c r="F54" s="220"/>
      <c r="G54" s="220"/>
      <c r="H54" s="220"/>
      <c r="I54" s="220"/>
      <c r="J54" s="221"/>
    </row>
    <row r="55" spans="1:10" s="3" customFormat="1" ht="20.100000000000001" customHeight="1">
      <c r="A55" s="17" t="s">
        <v>50</v>
      </c>
      <c r="B55" s="7">
        <v>4000</v>
      </c>
      <c r="C55" s="32">
        <f>'ІV кап. інвеат. V кред. '!F11</f>
        <v>0</v>
      </c>
      <c r="D55" s="32">
        <f>'ІV кап. інвеат. V кред. '!G11</f>
        <v>0</v>
      </c>
      <c r="E55" s="32">
        <f>'ІV кап. інвеат. V кред. '!H11</f>
        <v>0</v>
      </c>
      <c r="F55" s="32">
        <f>'ІV кап. інвеат. V кред. '!I11</f>
        <v>0</v>
      </c>
      <c r="G55" s="31">
        <v>196514</v>
      </c>
      <c r="H55" s="31">
        <v>196514</v>
      </c>
      <c r="I55" s="31">
        <v>196514</v>
      </c>
      <c r="J55" s="31">
        <v>196514</v>
      </c>
    </row>
    <row r="56" spans="1:10" ht="24.95" customHeight="1">
      <c r="A56" s="207" t="s">
        <v>51</v>
      </c>
      <c r="B56" s="208"/>
      <c r="C56" s="208"/>
      <c r="D56" s="208"/>
      <c r="E56" s="208"/>
      <c r="F56" s="208"/>
      <c r="G56" s="208"/>
      <c r="H56" s="208"/>
      <c r="I56" s="208"/>
      <c r="J56" s="209"/>
    </row>
    <row r="57" spans="1:10" ht="19.5" customHeight="1">
      <c r="A57" s="120" t="s">
        <v>52</v>
      </c>
      <c r="B57" s="119"/>
      <c r="C57" s="140"/>
      <c r="D57" s="140"/>
      <c r="E57" s="140"/>
      <c r="F57" s="140"/>
      <c r="G57" s="140"/>
      <c r="H57" s="140"/>
      <c r="I57" s="140"/>
      <c r="J57" s="141"/>
    </row>
    <row r="58" spans="1:10" ht="56.25" customHeight="1">
      <c r="A58" s="26" t="s">
        <v>53</v>
      </c>
      <c r="B58" s="146">
        <v>5010</v>
      </c>
      <c r="C58" s="124">
        <f t="shared" ref="C58:J58" si="1">C46/C42</f>
        <v>-28.866492146596858</v>
      </c>
      <c r="D58" s="164">
        <f t="shared" si="1"/>
        <v>1.386084671345704E-2</v>
      </c>
      <c r="E58" s="124">
        <f t="shared" si="1"/>
        <v>-0.10562404602559587</v>
      </c>
      <c r="F58" s="124">
        <f t="shared" si="1"/>
        <v>4.6114322414900454E-3</v>
      </c>
      <c r="G58" s="124">
        <f t="shared" si="1"/>
        <v>4.6178548490687218E-3</v>
      </c>
      <c r="H58" s="124">
        <f t="shared" si="1"/>
        <v>4.6157139798758294E-3</v>
      </c>
      <c r="I58" s="124">
        <f t="shared" si="1"/>
        <v>4.6178548490687218E-3</v>
      </c>
      <c r="J58" s="124">
        <f t="shared" si="1"/>
        <v>4.6165703275529869E-3</v>
      </c>
    </row>
    <row r="59" spans="1:10" ht="93.75">
      <c r="A59" s="26" t="s">
        <v>54</v>
      </c>
      <c r="B59" s="146">
        <v>5011</v>
      </c>
      <c r="C59" s="124">
        <f>'I. Інф. до фін.плану'!C66/ABS('I. Інф. до фін.плану'!C12+'I. Інф. до фін.плану'!C23+'I. Інф. до фін.плану'!C46+'I. Інф. до фін.плану'!C59)</f>
        <v>-0.97443565247307273</v>
      </c>
      <c r="D59" s="124">
        <f>'I. Інф. до фін.плану'!D66/ABS('I. Інф. до фін.плану'!D12+'I. Інф. до фін.плану'!D23+'I. Інф. до фін.плану'!D46+'I. Інф. до фін.плану'!D59)</f>
        <v>-0.49267126795600324</v>
      </c>
      <c r="E59" s="124">
        <f>'I. Інф. до фін.плану'!E66/ABS('I. Інф. до фін.плану'!E12+'I. Інф. до фін.плану'!E23+'I. Інф. до фін.плану'!E46+'I. Інф. до фін.плану'!E59)</f>
        <v>-0.5522857653294162</v>
      </c>
      <c r="F59" s="124">
        <f>'I. Інф. до фін.плану'!F66/ABS('I. Інф. до фін.плану'!F12+'I. Інф. до фін.плану'!F23+'I. Інф. до фін.плану'!F46+'I. Інф. до фін.плану'!F59)</f>
        <v>4.6327960666399971E-3</v>
      </c>
      <c r="G59" s="125"/>
      <c r="H59" s="125"/>
      <c r="I59" s="126" t="s">
        <v>40</v>
      </c>
      <c r="J59" s="126" t="s">
        <v>40</v>
      </c>
    </row>
    <row r="60" spans="1:10" ht="234.75" customHeight="1">
      <c r="A60" s="26" t="s">
        <v>55</v>
      </c>
      <c r="B60" s="146">
        <v>5012</v>
      </c>
      <c r="C60" s="125"/>
      <c r="D60" s="124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1.6276629528673883</v>
      </c>
      <c r="E60" s="124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1.3331833699420437</v>
      </c>
      <c r="F60" s="124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0.62996203529823025</v>
      </c>
      <c r="G60" s="125"/>
      <c r="H60" s="125"/>
      <c r="I60" s="126" t="s">
        <v>40</v>
      </c>
      <c r="J60" s="126" t="s">
        <v>40</v>
      </c>
    </row>
    <row r="61" spans="1:10" ht="56.25">
      <c r="A61" s="18" t="s">
        <v>56</v>
      </c>
      <c r="B61" s="146">
        <v>5013</v>
      </c>
      <c r="C61" s="164">
        <f>C45/C42</f>
        <v>-65.034031413612567</v>
      </c>
      <c r="D61" s="124">
        <f>D45/D42</f>
        <v>-0.83971092523154822</v>
      </c>
      <c r="E61" s="124">
        <f>E45/E42</f>
        <v>-0.9265938710813667</v>
      </c>
      <c r="F61" s="124">
        <f>F45/F42</f>
        <v>8.3224149004495832E-2</v>
      </c>
      <c r="G61" s="125"/>
      <c r="H61" s="125"/>
      <c r="I61" s="126" t="s">
        <v>40</v>
      </c>
      <c r="J61" s="126" t="s">
        <v>40</v>
      </c>
    </row>
    <row r="62" spans="1:10" ht="45.75" customHeight="1">
      <c r="A62" s="18" t="s">
        <v>57</v>
      </c>
      <c r="B62" s="146">
        <v>5014</v>
      </c>
      <c r="C62" s="124">
        <f>IF(AND(C46&lt;0,C99&lt;0),C46/C99*-1,C46/C99)</f>
        <v>-0.13194058067256553</v>
      </c>
      <c r="D62" s="124">
        <f>IF(AND(D46&lt;0,D99&lt;0),D46/D99*-1,D46/D99)</f>
        <v>5.6052358735095903E-3</v>
      </c>
      <c r="E62" s="124">
        <f>IF(AND(E46&lt;0,E99&lt;0),E46/E99*-1,E46/E99)</f>
        <v>-2.6473929241979246E-2</v>
      </c>
      <c r="F62" s="124">
        <f>IF(AND(F46&lt;0,F99&lt;0),F46/F99*-1,F46/F99)</f>
        <v>2.1085151120038528E-3</v>
      </c>
      <c r="G62" s="127"/>
      <c r="H62" s="127"/>
      <c r="I62" s="128" t="s">
        <v>40</v>
      </c>
      <c r="J62" s="128" t="s">
        <v>40</v>
      </c>
    </row>
    <row r="63" spans="1:10" ht="45.75" customHeight="1">
      <c r="A63" s="26" t="s">
        <v>58</v>
      </c>
      <c r="B63" s="146">
        <v>5015</v>
      </c>
      <c r="C63" s="124">
        <f>(C46/C89)</f>
        <v>-0.1313770343365025</v>
      </c>
      <c r="D63" s="124">
        <f>(D46/D89)</f>
        <v>4.5803305251229803E-3</v>
      </c>
      <c r="E63" s="124">
        <f>(E46/E89)</f>
        <v>-2.4467193942492846E-2</v>
      </c>
      <c r="F63" s="124">
        <f>(F46/F89)</f>
        <v>2.4228272166506946E-3</v>
      </c>
      <c r="G63" s="127"/>
      <c r="H63" s="127"/>
      <c r="I63" s="128" t="s">
        <v>40</v>
      </c>
      <c r="J63" s="128" t="s">
        <v>40</v>
      </c>
    </row>
    <row r="64" spans="1:10" ht="131.25" customHeight="1">
      <c r="A64" s="26" t="s">
        <v>59</v>
      </c>
      <c r="B64" s="146">
        <v>5016</v>
      </c>
      <c r="C64" s="125"/>
      <c r="D64" s="124">
        <f>((D42-C42)/C42)-((D77-100)/100)</f>
        <v>81.683246073298434</v>
      </c>
      <c r="E64" s="124">
        <f>((E42-C42)/C42)-((E77-100)/100)</f>
        <v>55.739528795811516</v>
      </c>
      <c r="F64" s="124">
        <f>((F42-D42)/D42)-((F77-100)/100)</f>
        <v>1.2474762042111336</v>
      </c>
      <c r="G64" s="124">
        <f>((G42-F42)/F42)-((G77-100)/100)</f>
        <v>2</v>
      </c>
      <c r="H64" s="124">
        <f>((H42-G42)/G42)-((H77-100)/100)</f>
        <v>1.5</v>
      </c>
      <c r="I64" s="127"/>
      <c r="J64" s="127"/>
    </row>
    <row r="65" spans="1:10">
      <c r="A65" s="25" t="s">
        <v>60</v>
      </c>
      <c r="B65" s="146"/>
      <c r="C65" s="125"/>
      <c r="D65" s="125"/>
      <c r="E65" s="125"/>
      <c r="F65" s="125"/>
      <c r="G65" s="127"/>
      <c r="H65" s="127"/>
      <c r="I65" s="127"/>
      <c r="J65" s="127"/>
    </row>
    <row r="66" spans="1:10" ht="75">
      <c r="A66" s="27" t="s">
        <v>61</v>
      </c>
      <c r="B66" s="145">
        <v>5020</v>
      </c>
      <c r="C66" s="124">
        <f>C99/(C90+C92)</f>
        <v>233.12552301255229</v>
      </c>
      <c r="D66" s="124">
        <f>D99/(D90+D92)</f>
        <v>4.4691572545612512</v>
      </c>
      <c r="E66" s="124" t="e">
        <f>E99/(E90+E92)</f>
        <v>#DIV/0!</v>
      </c>
      <c r="F66" s="124" t="e">
        <f>F99/(F90+F92)</f>
        <v>#DIV/0!</v>
      </c>
      <c r="G66" s="125"/>
      <c r="H66" s="125"/>
      <c r="I66" s="126" t="s">
        <v>40</v>
      </c>
      <c r="J66" s="126" t="s">
        <v>40</v>
      </c>
    </row>
    <row r="67" spans="1:10" ht="37.5">
      <c r="A67" s="18" t="s">
        <v>62</v>
      </c>
      <c r="B67" s="145">
        <v>5021</v>
      </c>
      <c r="C67" s="124" t="e">
        <f>C45/ABS('I. Інф. до фін.плану'!C70)</f>
        <v>#VALUE!</v>
      </c>
      <c r="D67" s="124" t="e">
        <f>D45/ABS('I. Інф. до фін.плану'!D70)</f>
        <v>#VALUE!</v>
      </c>
      <c r="E67" s="124" t="e">
        <f>E45/ABS('I. Інф. до фін.плану'!E70)</f>
        <v>#VALUE!</v>
      </c>
      <c r="F67" s="124" t="e">
        <f>F45/ABS('I. Інф. до фін.плану'!F70)</f>
        <v>#DIV/0!</v>
      </c>
      <c r="G67" s="125"/>
      <c r="H67" s="125"/>
      <c r="I67" s="126" t="s">
        <v>40</v>
      </c>
      <c r="J67" s="126" t="s">
        <v>40</v>
      </c>
    </row>
    <row r="68" spans="1:10" ht="93.75">
      <c r="A68" s="18" t="s">
        <v>63</v>
      </c>
      <c r="B68" s="145">
        <v>5022</v>
      </c>
      <c r="C68" s="124">
        <f>((C93+C91)-(C88+C87))/C45</f>
        <v>1.9220706033892847E-2</v>
      </c>
      <c r="D68" s="124">
        <f>((D93+D91)-(D88+D87))/D45</f>
        <v>0.13358013854168654</v>
      </c>
      <c r="E68" s="124">
        <f>((E93+E91)-(E88+E87))/E45</f>
        <v>9.7899085126333663E-2</v>
      </c>
      <c r="F68" s="124">
        <f>((F93+F91)-(F88+F87))/F45</f>
        <v>-0.88470442969594076</v>
      </c>
      <c r="G68" s="125"/>
      <c r="H68" s="125"/>
      <c r="I68" s="126" t="s">
        <v>40</v>
      </c>
      <c r="J68" s="126" t="s">
        <v>40</v>
      </c>
    </row>
    <row r="69" spans="1:10" ht="63" customHeight="1">
      <c r="A69" s="18" t="s">
        <v>64</v>
      </c>
      <c r="B69" s="145">
        <v>5023</v>
      </c>
      <c r="C69" s="124">
        <f>(C93+C91)/C99</f>
        <v>0</v>
      </c>
      <c r="D69" s="124">
        <f>(D93+D91)/D99</f>
        <v>0</v>
      </c>
      <c r="E69" s="124">
        <f>(E93+E91)/E99</f>
        <v>0</v>
      </c>
      <c r="F69" s="124">
        <f>(F93+F91)/F99</f>
        <v>0</v>
      </c>
      <c r="G69" s="125"/>
      <c r="H69" s="125"/>
      <c r="I69" s="126" t="s">
        <v>40</v>
      </c>
      <c r="J69" s="126" t="s">
        <v>40</v>
      </c>
    </row>
    <row r="70" spans="1:10" ht="75">
      <c r="A70" s="18" t="s">
        <v>65</v>
      </c>
      <c r="B70" s="145">
        <v>5024</v>
      </c>
      <c r="C70" s="124">
        <f>(C90+C92)/C89</f>
        <v>4.2712130960040028E-3</v>
      </c>
      <c r="D70" s="124">
        <f>(D90+D92)/D89</f>
        <v>0.18284255841907113</v>
      </c>
      <c r="E70" s="124">
        <f>(E90+E92)/E89</f>
        <v>0</v>
      </c>
      <c r="F70" s="124">
        <f>(F90+F92)/F89</f>
        <v>0</v>
      </c>
      <c r="G70" s="127"/>
      <c r="H70" s="127"/>
      <c r="I70" s="128" t="s">
        <v>40</v>
      </c>
      <c r="J70" s="128" t="s">
        <v>40</v>
      </c>
    </row>
    <row r="71" spans="1:10">
      <c r="A71" s="25" t="s">
        <v>66</v>
      </c>
      <c r="B71" s="145"/>
      <c r="C71" s="125"/>
      <c r="D71" s="125"/>
      <c r="E71" s="125"/>
      <c r="F71" s="125"/>
      <c r="G71" s="127"/>
      <c r="H71" s="127"/>
      <c r="I71" s="128"/>
      <c r="J71" s="128"/>
    </row>
    <row r="72" spans="1:10" ht="58.5" customHeight="1">
      <c r="A72" s="18" t="s">
        <v>67</v>
      </c>
      <c r="B72" s="145">
        <v>5030</v>
      </c>
      <c r="C72" s="124">
        <f>C83/C92</f>
        <v>5.527196652719665</v>
      </c>
      <c r="D72" s="124">
        <f>D83/D92</f>
        <v>0.23168259484506226</v>
      </c>
      <c r="E72" s="124" t="e">
        <f>E83/E92</f>
        <v>#DIV/0!</v>
      </c>
      <c r="F72" s="124" t="e">
        <f>F83/F92</f>
        <v>#DIV/0!</v>
      </c>
      <c r="G72" s="127"/>
      <c r="H72" s="127"/>
      <c r="I72" s="128" t="s">
        <v>40</v>
      </c>
      <c r="J72" s="128" t="s">
        <v>40</v>
      </c>
    </row>
    <row r="73" spans="1:10" ht="56.25">
      <c r="A73" s="18" t="s">
        <v>68</v>
      </c>
      <c r="B73" s="145">
        <v>5031</v>
      </c>
      <c r="C73" s="124">
        <f>(C83-C84)/C92</f>
        <v>5.527196652719665</v>
      </c>
      <c r="D73" s="124">
        <f>(D83-D84)/D92</f>
        <v>0.23168259484506226</v>
      </c>
      <c r="E73" s="124" t="e">
        <f>(E83-E84)/E92</f>
        <v>#DIV/0!</v>
      </c>
      <c r="F73" s="124" t="e">
        <f>(F83-F84)/F92</f>
        <v>#DIV/0!</v>
      </c>
      <c r="G73" s="127"/>
      <c r="H73" s="127"/>
      <c r="I73" s="128" t="s">
        <v>40</v>
      </c>
      <c r="J73" s="128" t="s">
        <v>40</v>
      </c>
    </row>
    <row r="74" spans="1:10" ht="75">
      <c r="A74" s="18" t="s">
        <v>69</v>
      </c>
      <c r="B74" s="145">
        <v>5032</v>
      </c>
      <c r="C74" s="124">
        <f>(C88+C87)/C92</f>
        <v>1.3319386331938634</v>
      </c>
      <c r="D74" s="124">
        <f>(D88+D87)/D92</f>
        <v>0.20272227048942948</v>
      </c>
      <c r="E74" s="124" t="e">
        <f>(E88+E87)/E92</f>
        <v>#DIV/0!</v>
      </c>
      <c r="F74" s="124" t="e">
        <f>(F88+F87)/F92</f>
        <v>#DIV/0!</v>
      </c>
      <c r="G74" s="127"/>
      <c r="H74" s="127"/>
      <c r="I74" s="128" t="s">
        <v>40</v>
      </c>
      <c r="J74" s="128" t="s">
        <v>40</v>
      </c>
    </row>
    <row r="75" spans="1:10" ht="75">
      <c r="A75" s="18" t="s">
        <v>70</v>
      </c>
      <c r="B75" s="145">
        <v>5033</v>
      </c>
      <c r="C75" s="124">
        <f>C85*365/C42</f>
        <v>0</v>
      </c>
      <c r="D75" s="124">
        <f>D85*365/D42</f>
        <v>0</v>
      </c>
      <c r="E75" s="124">
        <f>E85*365/E42</f>
        <v>1.7142186215803688</v>
      </c>
      <c r="F75" s="124">
        <f>F85*365/F42</f>
        <v>0.93770070648683368</v>
      </c>
      <c r="G75" s="127"/>
      <c r="H75" s="127"/>
      <c r="I75" s="128" t="s">
        <v>40</v>
      </c>
      <c r="J75" s="128" t="s">
        <v>40</v>
      </c>
    </row>
    <row r="76" spans="1:10" ht="75">
      <c r="A76" s="18" t="s">
        <v>71</v>
      </c>
      <c r="B76" s="145">
        <v>5034</v>
      </c>
      <c r="C76" s="124">
        <f>C94*365/ABS(C43)</f>
        <v>0</v>
      </c>
      <c r="D76" s="124">
        <f>D94*365/ABS(D43)</f>
        <v>0</v>
      </c>
      <c r="E76" s="124">
        <f>E94*365/ABS(E43)</f>
        <v>2.0764592103766071</v>
      </c>
      <c r="F76" s="124">
        <f>F94*365/ABS(F43)</f>
        <v>2.6118815565382909</v>
      </c>
      <c r="G76" s="127"/>
      <c r="H76" s="127"/>
      <c r="I76" s="128" t="s">
        <v>40</v>
      </c>
      <c r="J76" s="128" t="s">
        <v>40</v>
      </c>
    </row>
    <row r="77" spans="1:10" ht="37.5">
      <c r="A77" s="18" t="s">
        <v>72</v>
      </c>
      <c r="B77" s="145">
        <v>5040</v>
      </c>
      <c r="C77" s="129"/>
      <c r="D77" s="129"/>
      <c r="E77" s="129"/>
      <c r="F77" s="129"/>
      <c r="G77" s="130"/>
      <c r="H77" s="130"/>
      <c r="I77" s="131" t="s">
        <v>40</v>
      </c>
      <c r="J77" s="131" t="s">
        <v>40</v>
      </c>
    </row>
    <row r="78" spans="1:10" ht="24.95" customHeight="1">
      <c r="A78" s="213" t="s">
        <v>73</v>
      </c>
      <c r="B78" s="210"/>
      <c r="C78" s="210"/>
      <c r="D78" s="210"/>
      <c r="E78" s="210"/>
      <c r="F78" s="210"/>
      <c r="G78" s="210"/>
      <c r="H78" s="210"/>
      <c r="I78" s="210"/>
      <c r="J78" s="210"/>
    </row>
    <row r="79" spans="1:10" ht="18.75" customHeight="1">
      <c r="A79" s="18" t="s">
        <v>74</v>
      </c>
      <c r="B79" s="52">
        <v>6000</v>
      </c>
      <c r="C79" s="22">
        <v>163905</v>
      </c>
      <c r="D79" s="22">
        <v>181851</v>
      </c>
      <c r="E79" s="22">
        <v>145771</v>
      </c>
      <c r="F79" s="22">
        <v>139742</v>
      </c>
      <c r="G79" s="8" t="s">
        <v>40</v>
      </c>
      <c r="H79" s="8" t="s">
        <v>40</v>
      </c>
      <c r="I79" s="8" t="s">
        <v>40</v>
      </c>
      <c r="J79" s="8" t="s">
        <v>40</v>
      </c>
    </row>
    <row r="80" spans="1:10" ht="18.75" customHeight="1">
      <c r="A80" s="18" t="s">
        <v>75</v>
      </c>
      <c r="B80" s="52">
        <v>6001</v>
      </c>
      <c r="C80" s="32">
        <f>C81-C82</f>
        <v>163905</v>
      </c>
      <c r="D80" s="32">
        <f>D81-D82</f>
        <v>180851</v>
      </c>
      <c r="E80" s="32">
        <f>E81-E82</f>
        <v>144969</v>
      </c>
      <c r="F80" s="32">
        <f>F81-F82</f>
        <v>138969</v>
      </c>
      <c r="G80" s="8" t="s">
        <v>40</v>
      </c>
      <c r="H80" s="8" t="s">
        <v>40</v>
      </c>
      <c r="I80" s="8" t="s">
        <v>40</v>
      </c>
      <c r="J80" s="8" t="s">
        <v>40</v>
      </c>
    </row>
    <row r="81" spans="1:10" ht="18.75" customHeight="1">
      <c r="A81" s="18" t="s">
        <v>76</v>
      </c>
      <c r="B81" s="52">
        <v>6002</v>
      </c>
      <c r="C81" s="22">
        <v>187861</v>
      </c>
      <c r="D81" s="22">
        <v>187851</v>
      </c>
      <c r="E81" s="22">
        <v>184467</v>
      </c>
      <c r="F81" s="22">
        <v>184467</v>
      </c>
      <c r="G81" s="8" t="s">
        <v>40</v>
      </c>
      <c r="H81" s="8" t="s">
        <v>40</v>
      </c>
      <c r="I81" s="8" t="s">
        <v>40</v>
      </c>
      <c r="J81" s="8" t="s">
        <v>40</v>
      </c>
    </row>
    <row r="82" spans="1:10" ht="18.75" customHeight="1">
      <c r="A82" s="18" t="s">
        <v>77</v>
      </c>
      <c r="B82" s="52">
        <v>6003</v>
      </c>
      <c r="C82" s="22">
        <v>23956</v>
      </c>
      <c r="D82" s="22">
        <v>7000</v>
      </c>
      <c r="E82" s="22">
        <v>39498</v>
      </c>
      <c r="F82" s="22">
        <v>45498</v>
      </c>
      <c r="G82" s="8" t="s">
        <v>40</v>
      </c>
      <c r="H82" s="8" t="s">
        <v>40</v>
      </c>
      <c r="I82" s="8" t="s">
        <v>40</v>
      </c>
      <c r="J82" s="8" t="s">
        <v>40</v>
      </c>
    </row>
    <row r="83" spans="1:10" ht="18.75" customHeight="1">
      <c r="A83" s="18" t="s">
        <v>78</v>
      </c>
      <c r="B83" s="52">
        <v>6010</v>
      </c>
      <c r="C83" s="22">
        <v>3963</v>
      </c>
      <c r="D83" s="22">
        <v>8000</v>
      </c>
      <c r="E83" s="22">
        <v>8000</v>
      </c>
      <c r="F83" s="22">
        <v>6000</v>
      </c>
      <c r="G83" s="8" t="s">
        <v>40</v>
      </c>
      <c r="H83" s="8" t="s">
        <v>40</v>
      </c>
      <c r="I83" s="8" t="s">
        <v>40</v>
      </c>
      <c r="J83" s="8" t="s">
        <v>40</v>
      </c>
    </row>
    <row r="84" spans="1:10" ht="18.75" customHeight="1">
      <c r="A84" s="18" t="s">
        <v>79</v>
      </c>
      <c r="B84" s="52">
        <v>6011</v>
      </c>
      <c r="C84" s="22"/>
      <c r="D84" s="22"/>
      <c r="E84" s="22">
        <v>6327</v>
      </c>
      <c r="F84" s="22">
        <v>2500</v>
      </c>
      <c r="G84" s="8" t="s">
        <v>40</v>
      </c>
      <c r="H84" s="8" t="s">
        <v>40</v>
      </c>
      <c r="I84" s="8" t="s">
        <v>40</v>
      </c>
      <c r="J84" s="8" t="s">
        <v>40</v>
      </c>
    </row>
    <row r="85" spans="1:10" ht="18.75" customHeight="1">
      <c r="A85" s="18" t="s">
        <v>80</v>
      </c>
      <c r="B85" s="52">
        <v>6012</v>
      </c>
      <c r="C85" s="22"/>
      <c r="D85" s="22"/>
      <c r="E85" s="22">
        <v>200</v>
      </c>
      <c r="F85" s="22">
        <v>200</v>
      </c>
      <c r="G85" s="8" t="s">
        <v>40</v>
      </c>
      <c r="H85" s="8" t="s">
        <v>40</v>
      </c>
      <c r="I85" s="8" t="s">
        <v>40</v>
      </c>
      <c r="J85" s="8" t="s">
        <v>40</v>
      </c>
    </row>
    <row r="86" spans="1:10" ht="18.600000000000001" customHeight="1">
      <c r="A86" s="18" t="s">
        <v>81</v>
      </c>
      <c r="B86" s="52">
        <v>6013</v>
      </c>
      <c r="C86" s="22"/>
      <c r="D86" s="22"/>
      <c r="E86" s="22"/>
      <c r="F86" s="22"/>
      <c r="G86" s="8" t="s">
        <v>40</v>
      </c>
      <c r="H86" s="8" t="s">
        <v>40</v>
      </c>
      <c r="I86" s="8" t="s">
        <v>40</v>
      </c>
      <c r="J86" s="8" t="s">
        <v>40</v>
      </c>
    </row>
    <row r="87" spans="1:10" ht="18.600000000000001" customHeight="1">
      <c r="A87" s="18" t="s">
        <v>82</v>
      </c>
      <c r="B87" s="52">
        <v>6014</v>
      </c>
      <c r="C87" s="22"/>
      <c r="D87" s="22"/>
      <c r="E87" s="22"/>
      <c r="F87" s="22"/>
      <c r="G87" s="8" t="s">
        <v>40</v>
      </c>
      <c r="H87" s="8" t="s">
        <v>40</v>
      </c>
      <c r="I87" s="8" t="s">
        <v>40</v>
      </c>
      <c r="J87" s="8" t="s">
        <v>40</v>
      </c>
    </row>
    <row r="88" spans="1:10" ht="18.600000000000001" customHeight="1">
      <c r="A88" s="18" t="s">
        <v>83</v>
      </c>
      <c r="B88" s="52">
        <v>6015</v>
      </c>
      <c r="C88" s="22">
        <v>955</v>
      </c>
      <c r="D88" s="22">
        <v>7000</v>
      </c>
      <c r="E88" s="22">
        <v>3863</v>
      </c>
      <c r="F88" s="22">
        <v>5732</v>
      </c>
      <c r="G88" s="8" t="s">
        <v>40</v>
      </c>
      <c r="H88" s="8" t="s">
        <v>40</v>
      </c>
      <c r="I88" s="8" t="s">
        <v>40</v>
      </c>
      <c r="J88" s="8" t="s">
        <v>40</v>
      </c>
    </row>
    <row r="89" spans="1:10" s="3" customFormat="1" ht="20.100000000000001" customHeight="1">
      <c r="A89" s="17" t="s">
        <v>84</v>
      </c>
      <c r="B89" s="137">
        <v>6020</v>
      </c>
      <c r="C89" s="31">
        <v>167868</v>
      </c>
      <c r="D89" s="31">
        <v>188851</v>
      </c>
      <c r="E89" s="31">
        <v>183838</v>
      </c>
      <c r="F89" s="31">
        <v>148174</v>
      </c>
      <c r="G89" s="30" t="s">
        <v>40</v>
      </c>
      <c r="H89" s="30" t="s">
        <v>40</v>
      </c>
      <c r="I89" s="30" t="s">
        <v>40</v>
      </c>
      <c r="J89" s="30" t="s">
        <v>40</v>
      </c>
    </row>
    <row r="90" spans="1:10" ht="18.600000000000001" customHeight="1">
      <c r="A90" s="18" t="s">
        <v>85</v>
      </c>
      <c r="B90" s="52">
        <v>6030</v>
      </c>
      <c r="C90" s="22"/>
      <c r="D90" s="22"/>
      <c r="E90" s="22"/>
      <c r="F90" s="22"/>
      <c r="G90" s="8" t="s">
        <v>40</v>
      </c>
      <c r="H90" s="8" t="s">
        <v>40</v>
      </c>
      <c r="I90" s="8" t="s">
        <v>40</v>
      </c>
      <c r="J90" s="8" t="s">
        <v>40</v>
      </c>
    </row>
    <row r="91" spans="1:10" ht="18.600000000000001" customHeight="1">
      <c r="A91" s="18" t="s">
        <v>86</v>
      </c>
      <c r="B91" s="52">
        <v>6031</v>
      </c>
      <c r="C91" s="22"/>
      <c r="D91" s="22"/>
      <c r="E91" s="22"/>
      <c r="F91" s="22"/>
      <c r="G91" s="8" t="s">
        <v>40</v>
      </c>
      <c r="H91" s="8" t="s">
        <v>40</v>
      </c>
      <c r="I91" s="8" t="s">
        <v>40</v>
      </c>
      <c r="J91" s="8" t="s">
        <v>40</v>
      </c>
    </row>
    <row r="92" spans="1:10" ht="18.600000000000001" customHeight="1">
      <c r="A92" s="18" t="s">
        <v>87</v>
      </c>
      <c r="B92" s="52">
        <v>6040</v>
      </c>
      <c r="C92" s="22">
        <v>717</v>
      </c>
      <c r="D92" s="22">
        <v>34530</v>
      </c>
      <c r="E92" s="22"/>
      <c r="F92" s="22"/>
      <c r="G92" s="8" t="s">
        <v>40</v>
      </c>
      <c r="H92" s="8" t="s">
        <v>40</v>
      </c>
      <c r="I92" s="8" t="s">
        <v>40</v>
      </c>
      <c r="J92" s="8" t="s">
        <v>40</v>
      </c>
    </row>
    <row r="93" spans="1:10" ht="18.600000000000001" customHeight="1">
      <c r="A93" s="18" t="s">
        <v>88</v>
      </c>
      <c r="B93" s="52">
        <v>6041</v>
      </c>
      <c r="C93" s="22"/>
      <c r="D93" s="22"/>
      <c r="E93" s="22"/>
      <c r="F93" s="22"/>
      <c r="G93" s="8" t="s">
        <v>40</v>
      </c>
      <c r="H93" s="8" t="s">
        <v>40</v>
      </c>
      <c r="I93" s="8" t="s">
        <v>40</v>
      </c>
      <c r="J93" s="8" t="s">
        <v>40</v>
      </c>
    </row>
    <row r="94" spans="1:10" ht="18.75" customHeight="1">
      <c r="A94" s="18" t="s">
        <v>89</v>
      </c>
      <c r="B94" s="52">
        <v>6042</v>
      </c>
      <c r="C94" s="22"/>
      <c r="D94" s="22"/>
      <c r="E94" s="22">
        <v>500</v>
      </c>
      <c r="F94" s="22">
        <v>500</v>
      </c>
      <c r="G94" s="8" t="s">
        <v>40</v>
      </c>
      <c r="H94" s="8" t="s">
        <v>40</v>
      </c>
      <c r="I94" s="8" t="s">
        <v>40</v>
      </c>
      <c r="J94" s="8" t="s">
        <v>40</v>
      </c>
    </row>
    <row r="95" spans="1:10" ht="19.5" customHeight="1">
      <c r="A95" s="18" t="s">
        <v>90</v>
      </c>
      <c r="B95" s="52">
        <v>6043</v>
      </c>
      <c r="C95" s="22"/>
      <c r="D95" s="22"/>
      <c r="E95" s="22"/>
      <c r="F95" s="22"/>
      <c r="G95" s="8" t="s">
        <v>40</v>
      </c>
      <c r="H95" s="8" t="s">
        <v>40</v>
      </c>
      <c r="I95" s="8" t="s">
        <v>40</v>
      </c>
      <c r="J95" s="8" t="s">
        <v>40</v>
      </c>
    </row>
    <row r="96" spans="1:10" s="3" customFormat="1" ht="18.75" customHeight="1">
      <c r="A96" s="17" t="s">
        <v>91</v>
      </c>
      <c r="B96" s="137">
        <v>6050</v>
      </c>
      <c r="C96" s="42"/>
      <c r="D96" s="42"/>
      <c r="E96" s="42"/>
      <c r="F96" s="42"/>
      <c r="G96" s="30" t="s">
        <v>40</v>
      </c>
      <c r="H96" s="30" t="s">
        <v>40</v>
      </c>
      <c r="I96" s="30" t="s">
        <v>40</v>
      </c>
      <c r="J96" s="30" t="s">
        <v>40</v>
      </c>
    </row>
    <row r="97" spans="1:10" ht="18.75" customHeight="1">
      <c r="A97" s="18" t="s">
        <v>92</v>
      </c>
      <c r="B97" s="52">
        <v>6060</v>
      </c>
      <c r="C97" s="22"/>
      <c r="D97" s="22"/>
      <c r="E97" s="22"/>
      <c r="F97" s="22"/>
      <c r="G97" s="8" t="s">
        <v>40</v>
      </c>
      <c r="H97" s="8" t="s">
        <v>40</v>
      </c>
      <c r="I97" s="8" t="s">
        <v>40</v>
      </c>
      <c r="J97" s="8" t="s">
        <v>40</v>
      </c>
    </row>
    <row r="98" spans="1:10" ht="18.75" customHeight="1">
      <c r="A98" s="18" t="s">
        <v>93</v>
      </c>
      <c r="B98" s="52">
        <v>6070</v>
      </c>
      <c r="C98" s="22"/>
      <c r="D98" s="22"/>
      <c r="E98" s="22"/>
      <c r="F98" s="22"/>
      <c r="G98" s="8" t="s">
        <v>40</v>
      </c>
      <c r="H98" s="8" t="s">
        <v>40</v>
      </c>
      <c r="I98" s="8" t="s">
        <v>40</v>
      </c>
      <c r="J98" s="8" t="s">
        <v>40</v>
      </c>
    </row>
    <row r="99" spans="1:10" s="3" customFormat="1" ht="18.75" customHeight="1">
      <c r="A99" s="17" t="s">
        <v>94</v>
      </c>
      <c r="B99" s="137">
        <v>6080</v>
      </c>
      <c r="C99" s="31">
        <v>167151</v>
      </c>
      <c r="D99" s="31">
        <v>154320</v>
      </c>
      <c r="E99" s="31">
        <v>169903</v>
      </c>
      <c r="F99" s="31">
        <v>170262</v>
      </c>
      <c r="G99" s="30" t="s">
        <v>40</v>
      </c>
      <c r="H99" s="30" t="s">
        <v>40</v>
      </c>
      <c r="I99" s="30" t="s">
        <v>40</v>
      </c>
      <c r="J99" s="30" t="s">
        <v>40</v>
      </c>
    </row>
    <row r="100" spans="1:10" s="3" customFormat="1" ht="27" customHeight="1">
      <c r="A100" s="210" t="s">
        <v>95</v>
      </c>
      <c r="B100" s="210"/>
      <c r="C100" s="210"/>
      <c r="D100" s="210"/>
      <c r="E100" s="210"/>
      <c r="F100" s="210"/>
      <c r="G100" s="210"/>
      <c r="H100" s="210"/>
      <c r="I100" s="210"/>
      <c r="J100" s="210"/>
    </row>
    <row r="101" spans="1:10" s="3" customFormat="1" ht="18.75" customHeight="1">
      <c r="A101" s="100" t="s">
        <v>96</v>
      </c>
      <c r="B101" s="138">
        <v>7000</v>
      </c>
      <c r="C101" s="137"/>
      <c r="D101" s="137"/>
      <c r="E101" s="137"/>
      <c r="F101" s="32">
        <f>'ІV кап. інвеат. V кред. '!C41</f>
        <v>0</v>
      </c>
      <c r="G101" s="137"/>
      <c r="H101" s="137"/>
      <c r="I101" s="137"/>
      <c r="J101" s="137"/>
    </row>
    <row r="102" spans="1:10" s="3" customFormat="1" ht="18.75" customHeight="1">
      <c r="A102" s="25" t="s">
        <v>97</v>
      </c>
      <c r="B102" s="101" t="s">
        <v>98</v>
      </c>
      <c r="C102" s="32">
        <f>SUM(C103:C105)</f>
        <v>0</v>
      </c>
      <c r="D102" s="32">
        <f>SUM(D103:D105)</f>
        <v>0</v>
      </c>
      <c r="E102" s="32">
        <f>SUM(E103:E105)</f>
        <v>0</v>
      </c>
      <c r="F102" s="32">
        <f>SUM(F103:F105)</f>
        <v>0</v>
      </c>
      <c r="G102" s="31"/>
      <c r="H102" s="31"/>
      <c r="I102" s="31"/>
      <c r="J102" s="31"/>
    </row>
    <row r="103" spans="1:10" s="3" customFormat="1" ht="18.75" customHeight="1">
      <c r="A103" s="18" t="s">
        <v>99</v>
      </c>
      <c r="B103" s="102" t="s">
        <v>100</v>
      </c>
      <c r="C103" s="35"/>
      <c r="D103" s="35"/>
      <c r="E103" s="35"/>
      <c r="F103" s="22">
        <f>'ІV кап. інвеат. V кред. '!E32</f>
        <v>0</v>
      </c>
      <c r="G103" s="22" t="s">
        <v>40</v>
      </c>
      <c r="H103" s="22" t="s">
        <v>40</v>
      </c>
      <c r="I103" s="22" t="s">
        <v>40</v>
      </c>
      <c r="J103" s="22" t="s">
        <v>40</v>
      </c>
    </row>
    <row r="104" spans="1:10" s="3" customFormat="1" ht="18.75" customHeight="1">
      <c r="A104" s="18" t="s">
        <v>101</v>
      </c>
      <c r="B104" s="102" t="s">
        <v>102</v>
      </c>
      <c r="C104" s="22"/>
      <c r="D104" s="22"/>
      <c r="E104" s="22"/>
      <c r="F104" s="22">
        <f>'ІV кап. інвеат. V кред. '!E35</f>
        <v>0</v>
      </c>
      <c r="G104" s="22" t="s">
        <v>40</v>
      </c>
      <c r="H104" s="22" t="s">
        <v>40</v>
      </c>
      <c r="I104" s="22" t="s">
        <v>40</v>
      </c>
      <c r="J104" s="22" t="s">
        <v>40</v>
      </c>
    </row>
    <row r="105" spans="1:10" s="3" customFormat="1" ht="18.75" customHeight="1">
      <c r="A105" s="18" t="s">
        <v>103</v>
      </c>
      <c r="B105" s="102" t="s">
        <v>104</v>
      </c>
      <c r="C105" s="22"/>
      <c r="D105" s="22"/>
      <c r="E105" s="22"/>
      <c r="F105" s="22">
        <f>'ІV кап. інвеат. V кред. '!E38</f>
        <v>0</v>
      </c>
      <c r="G105" s="22" t="s">
        <v>40</v>
      </c>
      <c r="H105" s="22" t="s">
        <v>40</v>
      </c>
      <c r="I105" s="22" t="s">
        <v>40</v>
      </c>
      <c r="J105" s="22" t="s">
        <v>40</v>
      </c>
    </row>
    <row r="106" spans="1:10" s="3" customFormat="1" ht="18.75" customHeight="1">
      <c r="A106" s="17" t="s">
        <v>105</v>
      </c>
      <c r="B106" s="103" t="s">
        <v>106</v>
      </c>
      <c r="C106" s="32">
        <f>SUM(C107:C109)</f>
        <v>0</v>
      </c>
      <c r="D106" s="32">
        <f>SUM(D107:D109)</f>
        <v>0</v>
      </c>
      <c r="E106" s="32">
        <f>SUM(E107:E109)</f>
        <v>0</v>
      </c>
      <c r="F106" s="32">
        <f>SUM(F107:F109)</f>
        <v>0</v>
      </c>
      <c r="G106" s="31"/>
      <c r="H106" s="31"/>
      <c r="I106" s="31"/>
      <c r="J106" s="31"/>
    </row>
    <row r="107" spans="1:10" s="3" customFormat="1" ht="18.75" customHeight="1">
      <c r="A107" s="18" t="s">
        <v>99</v>
      </c>
      <c r="B107" s="102" t="s">
        <v>107</v>
      </c>
      <c r="C107" s="22"/>
      <c r="D107" s="22"/>
      <c r="E107" s="22"/>
      <c r="F107" s="22" t="str">
        <f>'ІV кап. інвеат. V кред. '!F32</f>
        <v>(    )</v>
      </c>
      <c r="G107" s="22" t="s">
        <v>40</v>
      </c>
      <c r="H107" s="22" t="s">
        <v>40</v>
      </c>
      <c r="I107" s="22" t="s">
        <v>40</v>
      </c>
      <c r="J107" s="22" t="s">
        <v>40</v>
      </c>
    </row>
    <row r="108" spans="1:10" s="3" customFormat="1" ht="18.75" customHeight="1">
      <c r="A108" s="18" t="s">
        <v>101</v>
      </c>
      <c r="B108" s="102" t="s">
        <v>108</v>
      </c>
      <c r="C108" s="22"/>
      <c r="D108" s="22"/>
      <c r="E108" s="22"/>
      <c r="F108" s="22" t="str">
        <f>'ІV кап. інвеат. V кред. '!F35</f>
        <v>(    )</v>
      </c>
      <c r="G108" s="22" t="s">
        <v>40</v>
      </c>
      <c r="H108" s="22" t="s">
        <v>40</v>
      </c>
      <c r="I108" s="22" t="s">
        <v>40</v>
      </c>
      <c r="J108" s="22" t="s">
        <v>40</v>
      </c>
    </row>
    <row r="109" spans="1:10" ht="18.75" customHeight="1">
      <c r="A109" s="18" t="s">
        <v>103</v>
      </c>
      <c r="B109" s="102" t="s">
        <v>109</v>
      </c>
      <c r="C109" s="22"/>
      <c r="D109" s="22"/>
      <c r="E109" s="22"/>
      <c r="F109" s="22" t="str">
        <f>'ІV кап. інвеат. V кред. '!F38</f>
        <v>(    )</v>
      </c>
      <c r="G109" s="22" t="s">
        <v>40</v>
      </c>
      <c r="H109" s="22" t="s">
        <v>40</v>
      </c>
      <c r="I109" s="22" t="s">
        <v>40</v>
      </c>
      <c r="J109" s="22" t="s">
        <v>40</v>
      </c>
    </row>
    <row r="110" spans="1:10" ht="18.75" customHeight="1">
      <c r="A110" s="104" t="s">
        <v>110</v>
      </c>
      <c r="B110" s="138">
        <v>7030</v>
      </c>
      <c r="C110" s="31"/>
      <c r="D110" s="31"/>
      <c r="E110" s="31"/>
      <c r="F110" s="32">
        <f>'ІV кап. інвеат. V кред. '!L41</f>
        <v>0</v>
      </c>
      <c r="G110" s="31"/>
      <c r="H110" s="31"/>
      <c r="I110" s="31"/>
      <c r="J110" s="31"/>
    </row>
    <row r="111" spans="1:10" ht="27" customHeight="1">
      <c r="A111" s="210" t="s">
        <v>111</v>
      </c>
      <c r="B111" s="210"/>
      <c r="C111" s="210"/>
      <c r="D111" s="210"/>
      <c r="E111" s="210"/>
      <c r="F111" s="210"/>
      <c r="G111" s="210"/>
      <c r="H111" s="210"/>
      <c r="I111" s="210"/>
      <c r="J111" s="210"/>
    </row>
    <row r="112" spans="1:10" s="2" customFormat="1" ht="60.75" customHeight="1">
      <c r="A112" s="114" t="s">
        <v>112</v>
      </c>
      <c r="B112" s="39" t="s">
        <v>113</v>
      </c>
      <c r="C112" s="32">
        <f>SUM(C113:C117)</f>
        <v>131</v>
      </c>
      <c r="D112" s="32">
        <f>SUM(D113:D117)</f>
        <v>301</v>
      </c>
      <c r="E112" s="32">
        <f>SUM(E113:E117)</f>
        <v>124</v>
      </c>
      <c r="F112" s="32">
        <f>SUM(F113:F117)</f>
        <v>124</v>
      </c>
      <c r="G112" s="30"/>
      <c r="H112" s="30"/>
      <c r="I112" s="30"/>
      <c r="J112" s="30"/>
    </row>
    <row r="113" spans="1:10" s="2" customFormat="1" ht="18.75" customHeight="1">
      <c r="A113" s="115" t="s">
        <v>114</v>
      </c>
      <c r="B113" s="28" t="s">
        <v>115</v>
      </c>
      <c r="C113" s="22"/>
      <c r="D113" s="22"/>
      <c r="E113" s="22"/>
      <c r="F113" s="22"/>
      <c r="G113" s="8" t="s">
        <v>40</v>
      </c>
      <c r="H113" s="8" t="s">
        <v>40</v>
      </c>
      <c r="I113" s="8" t="s">
        <v>40</v>
      </c>
      <c r="J113" s="8" t="s">
        <v>40</v>
      </c>
    </row>
    <row r="114" spans="1:10" s="2" customFormat="1" ht="18.75" customHeight="1">
      <c r="A114" s="115" t="s">
        <v>116</v>
      </c>
      <c r="B114" s="28" t="s">
        <v>117</v>
      </c>
      <c r="C114" s="22"/>
      <c r="D114" s="22"/>
      <c r="E114" s="22"/>
      <c r="F114" s="22"/>
      <c r="G114" s="8" t="s">
        <v>40</v>
      </c>
      <c r="H114" s="8" t="s">
        <v>40</v>
      </c>
      <c r="I114" s="8" t="s">
        <v>40</v>
      </c>
      <c r="J114" s="8" t="s">
        <v>40</v>
      </c>
    </row>
    <row r="115" spans="1:10" s="2" customFormat="1" ht="18.75" customHeight="1">
      <c r="A115" s="44" t="s">
        <v>118</v>
      </c>
      <c r="B115" s="28" t="s">
        <v>119</v>
      </c>
      <c r="C115" s="22">
        <v>1</v>
      </c>
      <c r="D115" s="22">
        <v>1</v>
      </c>
      <c r="E115" s="22">
        <v>1</v>
      </c>
      <c r="F115" s="22">
        <v>1</v>
      </c>
      <c r="G115" s="8" t="s">
        <v>40</v>
      </c>
      <c r="H115" s="8" t="s">
        <v>40</v>
      </c>
      <c r="I115" s="8" t="s">
        <v>40</v>
      </c>
      <c r="J115" s="8" t="s">
        <v>40</v>
      </c>
    </row>
    <row r="116" spans="1:10" s="2" customFormat="1" ht="18.75" customHeight="1">
      <c r="A116" s="44" t="s">
        <v>120</v>
      </c>
      <c r="B116" s="28" t="s">
        <v>121</v>
      </c>
      <c r="C116" s="22">
        <v>13</v>
      </c>
      <c r="D116" s="22">
        <v>22</v>
      </c>
      <c r="E116" s="22">
        <v>15</v>
      </c>
      <c r="F116" s="22">
        <v>15</v>
      </c>
      <c r="G116" s="8" t="s">
        <v>40</v>
      </c>
      <c r="H116" s="8" t="s">
        <v>40</v>
      </c>
      <c r="I116" s="8" t="s">
        <v>40</v>
      </c>
      <c r="J116" s="8" t="s">
        <v>40</v>
      </c>
    </row>
    <row r="117" spans="1:10" s="2" customFormat="1" ht="18.75" customHeight="1">
      <c r="A117" s="44" t="s">
        <v>122</v>
      </c>
      <c r="B117" s="28" t="s">
        <v>123</v>
      </c>
      <c r="C117" s="22">
        <v>117</v>
      </c>
      <c r="D117" s="22">
        <v>278</v>
      </c>
      <c r="E117" s="22">
        <v>108</v>
      </c>
      <c r="F117" s="22">
        <v>108</v>
      </c>
      <c r="G117" s="8" t="s">
        <v>40</v>
      </c>
      <c r="H117" s="8" t="s">
        <v>40</v>
      </c>
      <c r="I117" s="8" t="s">
        <v>40</v>
      </c>
      <c r="J117" s="8" t="s">
        <v>40</v>
      </c>
    </row>
    <row r="118" spans="1:10" s="2" customFormat="1" ht="18.75" customHeight="1">
      <c r="A118" s="114" t="s">
        <v>124</v>
      </c>
      <c r="B118" s="39" t="s">
        <v>125</v>
      </c>
      <c r="C118" s="32">
        <f>'I. Інф. до фін.плану'!C93</f>
        <v>18084</v>
      </c>
      <c r="D118" s="32">
        <f>'I. Інф. до фін.плану'!D93</f>
        <v>40968</v>
      </c>
      <c r="E118" s="32">
        <f>'I. Інф. до фін.плану'!E93</f>
        <v>30519</v>
      </c>
      <c r="F118" s="32">
        <f>'I. Інф. до фін.плану'!F93</f>
        <v>22782</v>
      </c>
      <c r="G118" s="30"/>
      <c r="H118" s="30"/>
      <c r="I118" s="30"/>
      <c r="J118" s="30"/>
    </row>
    <row r="119" spans="1:10" s="2" customFormat="1" ht="18.75" customHeight="1">
      <c r="A119" s="18" t="s">
        <v>114</v>
      </c>
      <c r="B119" s="28" t="s">
        <v>126</v>
      </c>
      <c r="C119" s="22"/>
      <c r="D119" s="22"/>
      <c r="E119" s="22"/>
      <c r="F119" s="22"/>
      <c r="G119" s="8" t="s">
        <v>40</v>
      </c>
      <c r="H119" s="8" t="s">
        <v>40</v>
      </c>
      <c r="I119" s="8" t="s">
        <v>40</v>
      </c>
      <c r="J119" s="8" t="s">
        <v>40</v>
      </c>
    </row>
    <row r="120" spans="1:10" s="2" customFormat="1" ht="18.75" customHeight="1">
      <c r="A120" s="18" t="s">
        <v>116</v>
      </c>
      <c r="B120" s="28" t="s">
        <v>127</v>
      </c>
      <c r="C120" s="22"/>
      <c r="D120" s="22"/>
      <c r="E120" s="22"/>
      <c r="F120" s="22"/>
      <c r="G120" s="8" t="s">
        <v>40</v>
      </c>
      <c r="H120" s="8" t="s">
        <v>40</v>
      </c>
      <c r="I120" s="8" t="s">
        <v>40</v>
      </c>
      <c r="J120" s="8" t="s">
        <v>40</v>
      </c>
    </row>
    <row r="121" spans="1:10" s="2" customFormat="1" ht="18.75" customHeight="1">
      <c r="A121" s="4" t="s">
        <v>118</v>
      </c>
      <c r="B121" s="28" t="s">
        <v>128</v>
      </c>
      <c r="C121" s="22">
        <v>969</v>
      </c>
      <c r="D121" s="22">
        <v>1192</v>
      </c>
      <c r="E121" s="22">
        <v>1192</v>
      </c>
      <c r="F121" s="22">
        <v>1192</v>
      </c>
      <c r="G121" s="8" t="s">
        <v>40</v>
      </c>
      <c r="H121" s="8" t="s">
        <v>40</v>
      </c>
      <c r="I121" s="8" t="s">
        <v>40</v>
      </c>
      <c r="J121" s="8" t="s">
        <v>40</v>
      </c>
    </row>
    <row r="122" spans="1:10" s="2" customFormat="1" ht="18.75" customHeight="1">
      <c r="A122" s="4" t="s">
        <v>120</v>
      </c>
      <c r="B122" s="28" t="s">
        <v>129</v>
      </c>
      <c r="C122" s="22">
        <v>4014</v>
      </c>
      <c r="D122" s="22">
        <v>6988</v>
      </c>
      <c r="E122" s="22">
        <v>5490</v>
      </c>
      <c r="F122" s="22">
        <v>4224</v>
      </c>
      <c r="G122" s="8" t="s">
        <v>40</v>
      </c>
      <c r="H122" s="8" t="s">
        <v>40</v>
      </c>
      <c r="I122" s="8" t="s">
        <v>40</v>
      </c>
      <c r="J122" s="8" t="s">
        <v>40</v>
      </c>
    </row>
    <row r="123" spans="1:10" s="2" customFormat="1" ht="18.75" customHeight="1">
      <c r="A123" s="4" t="s">
        <v>122</v>
      </c>
      <c r="B123" s="28" t="s">
        <v>130</v>
      </c>
      <c r="C123" s="22">
        <v>13165</v>
      </c>
      <c r="D123" s="22">
        <v>32789</v>
      </c>
      <c r="E123" s="22">
        <v>23837</v>
      </c>
      <c r="F123" s="22">
        <v>17366</v>
      </c>
      <c r="G123" s="8" t="s">
        <v>40</v>
      </c>
      <c r="H123" s="8" t="s">
        <v>40</v>
      </c>
      <c r="I123" s="8" t="s">
        <v>40</v>
      </c>
      <c r="J123" s="8" t="s">
        <v>40</v>
      </c>
    </row>
    <row r="124" spans="1:10" s="2" customFormat="1" ht="37.5">
      <c r="A124" s="17" t="s">
        <v>131</v>
      </c>
      <c r="B124" s="39" t="s">
        <v>132</v>
      </c>
      <c r="C124" s="77">
        <f t="shared" ref="C124:J126" si="2">(C118/C112)/12*1000</f>
        <v>11503.816793893129</v>
      </c>
      <c r="D124" s="32">
        <f t="shared" si="2"/>
        <v>11342.192691029901</v>
      </c>
      <c r="E124" s="32">
        <f t="shared" si="2"/>
        <v>20510.080645161292</v>
      </c>
      <c r="F124" s="32">
        <f t="shared" si="2"/>
        <v>15310.483870967742</v>
      </c>
      <c r="G124" s="32" t="e">
        <f t="shared" si="2"/>
        <v>#DIV/0!</v>
      </c>
      <c r="H124" s="32" t="e">
        <f t="shared" si="2"/>
        <v>#DIV/0!</v>
      </c>
      <c r="I124" s="32" t="e">
        <f t="shared" si="2"/>
        <v>#DIV/0!</v>
      </c>
      <c r="J124" s="32" t="e">
        <f t="shared" si="2"/>
        <v>#DIV/0!</v>
      </c>
    </row>
    <row r="125" spans="1:10" s="2" customFormat="1" ht="18.75" customHeight="1">
      <c r="A125" s="18" t="s">
        <v>133</v>
      </c>
      <c r="B125" s="28" t="s">
        <v>134</v>
      </c>
      <c r="C125" s="122" t="e">
        <f t="shared" si="2"/>
        <v>#DIV/0!</v>
      </c>
      <c r="D125" s="122" t="e">
        <f t="shared" si="2"/>
        <v>#DIV/0!</v>
      </c>
      <c r="E125" s="122" t="e">
        <f t="shared" si="2"/>
        <v>#DIV/0!</v>
      </c>
      <c r="F125" s="122" t="e">
        <f t="shared" si="2"/>
        <v>#DIV/0!</v>
      </c>
      <c r="G125" s="8" t="s">
        <v>40</v>
      </c>
      <c r="H125" s="8" t="s">
        <v>40</v>
      </c>
      <c r="I125" s="8" t="s">
        <v>40</v>
      </c>
      <c r="J125" s="8" t="s">
        <v>40</v>
      </c>
    </row>
    <row r="126" spans="1:10" s="2" customFormat="1" ht="18.75" customHeight="1">
      <c r="A126" s="18" t="s">
        <v>135</v>
      </c>
      <c r="B126" s="28" t="s">
        <v>136</v>
      </c>
      <c r="C126" s="122" t="e">
        <f t="shared" si="2"/>
        <v>#DIV/0!</v>
      </c>
      <c r="D126" s="122" t="e">
        <f t="shared" si="2"/>
        <v>#DIV/0!</v>
      </c>
      <c r="E126" s="122" t="e">
        <f t="shared" si="2"/>
        <v>#DIV/0!</v>
      </c>
      <c r="F126" s="122" t="e">
        <f t="shared" si="2"/>
        <v>#DIV/0!</v>
      </c>
      <c r="G126" s="8" t="s">
        <v>40</v>
      </c>
      <c r="H126" s="8" t="s">
        <v>40</v>
      </c>
      <c r="I126" s="8" t="s">
        <v>40</v>
      </c>
      <c r="J126" s="8" t="s">
        <v>40</v>
      </c>
    </row>
    <row r="127" spans="1:10" s="2" customFormat="1" ht="18.75" customHeight="1">
      <c r="A127" s="4" t="s">
        <v>137</v>
      </c>
      <c r="B127" s="28" t="s">
        <v>138</v>
      </c>
      <c r="C127" s="122">
        <f>(C121/C115)/12*1000</f>
        <v>80750</v>
      </c>
      <c r="D127" s="122">
        <f>(D121/D115)/12*1000</f>
        <v>99333.333333333328</v>
      </c>
      <c r="E127" s="122">
        <f>(E121/E115)/12*1000</f>
        <v>99333.333333333328</v>
      </c>
      <c r="F127" s="122">
        <f>(F121/F115)/12*1000</f>
        <v>99333.333333333328</v>
      </c>
      <c r="G127" s="8" t="s">
        <v>40</v>
      </c>
      <c r="H127" s="8" t="s">
        <v>40</v>
      </c>
      <c r="I127" s="8" t="s">
        <v>40</v>
      </c>
      <c r="J127" s="8" t="s">
        <v>40</v>
      </c>
    </row>
    <row r="128" spans="1:10" s="109" customFormat="1" ht="18.75" customHeight="1">
      <c r="A128" s="106" t="s">
        <v>139</v>
      </c>
      <c r="B128" s="107" t="s">
        <v>140</v>
      </c>
      <c r="C128" s="123">
        <v>80750</v>
      </c>
      <c r="D128" s="123">
        <v>99333</v>
      </c>
      <c r="E128" s="123">
        <v>99333</v>
      </c>
      <c r="F128" s="123">
        <v>99333</v>
      </c>
      <c r="G128" s="108" t="s">
        <v>40</v>
      </c>
      <c r="H128" s="108" t="s">
        <v>40</v>
      </c>
      <c r="I128" s="108" t="s">
        <v>40</v>
      </c>
      <c r="J128" s="108" t="s">
        <v>40</v>
      </c>
    </row>
    <row r="129" spans="1:10" s="109" customFormat="1" ht="18.75" customHeight="1">
      <c r="A129" s="106" t="s">
        <v>141</v>
      </c>
      <c r="B129" s="107" t="s">
        <v>142</v>
      </c>
      <c r="C129" s="123"/>
      <c r="D129" s="123"/>
      <c r="E129" s="123"/>
      <c r="F129" s="123"/>
      <c r="G129" s="108" t="s">
        <v>40</v>
      </c>
      <c r="H129" s="108" t="s">
        <v>40</v>
      </c>
      <c r="I129" s="108" t="s">
        <v>40</v>
      </c>
      <c r="J129" s="108" t="s">
        <v>40</v>
      </c>
    </row>
    <row r="130" spans="1:10" s="109" customFormat="1" ht="18.75" customHeight="1">
      <c r="A130" s="106" t="s">
        <v>143</v>
      </c>
      <c r="B130" s="107" t="s">
        <v>144</v>
      </c>
      <c r="C130" s="123"/>
      <c r="D130" s="123"/>
      <c r="E130" s="123"/>
      <c r="F130" s="123"/>
      <c r="G130" s="108" t="s">
        <v>40</v>
      </c>
      <c r="H130" s="108" t="s">
        <v>40</v>
      </c>
      <c r="I130" s="108" t="s">
        <v>40</v>
      </c>
      <c r="J130" s="108" t="s">
        <v>40</v>
      </c>
    </row>
    <row r="131" spans="1:10" s="2" customFormat="1" ht="18.75" customHeight="1">
      <c r="A131" s="4" t="s">
        <v>145</v>
      </c>
      <c r="B131" s="28" t="s">
        <v>146</v>
      </c>
      <c r="C131" s="122">
        <f t="shared" ref="C131:F132" si="3">(C122/C116)/12*1000</f>
        <v>25730.76923076923</v>
      </c>
      <c r="D131" s="122">
        <f t="shared" si="3"/>
        <v>26469.696969696968</v>
      </c>
      <c r="E131" s="122">
        <f t="shared" si="3"/>
        <v>30500</v>
      </c>
      <c r="F131" s="122">
        <f t="shared" si="3"/>
        <v>23466.666666666668</v>
      </c>
      <c r="G131" s="8" t="s">
        <v>40</v>
      </c>
      <c r="H131" s="8" t="s">
        <v>40</v>
      </c>
      <c r="I131" s="8" t="s">
        <v>40</v>
      </c>
      <c r="J131" s="8" t="s">
        <v>40</v>
      </c>
    </row>
    <row r="132" spans="1:10" s="2" customFormat="1" ht="18.75" customHeight="1">
      <c r="A132" s="4" t="s">
        <v>147</v>
      </c>
      <c r="B132" s="28" t="s">
        <v>148</v>
      </c>
      <c r="C132" s="122">
        <v>11.3</v>
      </c>
      <c r="D132" s="122">
        <f t="shared" si="3"/>
        <v>9828.8369304556345</v>
      </c>
      <c r="E132" s="122">
        <f t="shared" si="3"/>
        <v>18392.746913580246</v>
      </c>
      <c r="F132" s="122">
        <f t="shared" si="3"/>
        <v>13399.691358024691</v>
      </c>
      <c r="G132" s="8" t="s">
        <v>40</v>
      </c>
      <c r="H132" s="8" t="s">
        <v>40</v>
      </c>
      <c r="I132" s="8" t="s">
        <v>40</v>
      </c>
      <c r="J132" s="8" t="s">
        <v>40</v>
      </c>
    </row>
    <row r="133" spans="1:10" s="2" customFormat="1" ht="18.75" customHeight="1">
      <c r="A133" s="15"/>
      <c r="C133" s="14"/>
      <c r="D133" s="16"/>
      <c r="E133" s="16"/>
      <c r="F133" s="16"/>
      <c r="G133" s="154"/>
      <c r="H133" s="154"/>
      <c r="I133" s="154"/>
      <c r="J133" s="154"/>
    </row>
    <row r="134" spans="1:10" s="2" customFormat="1" ht="18.75" customHeight="1">
      <c r="A134" s="15"/>
      <c r="C134" s="82"/>
      <c r="D134" s="16"/>
      <c r="E134" s="16"/>
      <c r="F134" s="16"/>
      <c r="G134" s="154"/>
      <c r="H134" s="154"/>
      <c r="I134" s="154"/>
      <c r="J134" s="154"/>
    </row>
    <row r="135" spans="1:10" s="2" customFormat="1" ht="18.75" customHeight="1">
      <c r="A135" s="167" t="s">
        <v>429</v>
      </c>
      <c r="B135" s="89"/>
      <c r="C135" s="205" t="s">
        <v>149</v>
      </c>
      <c r="D135" s="206"/>
      <c r="E135" s="206"/>
      <c r="F135" s="206"/>
      <c r="G135" s="88"/>
      <c r="H135" s="176"/>
      <c r="I135" s="176" t="s">
        <v>428</v>
      </c>
    </row>
    <row r="136" spans="1:10" s="2" customFormat="1" ht="18.75" customHeight="1">
      <c r="A136" s="135"/>
      <c r="B136" s="90"/>
      <c r="C136" s="203" t="s">
        <v>151</v>
      </c>
      <c r="D136" s="203"/>
      <c r="E136" s="203"/>
      <c r="F136" s="203"/>
      <c r="G136" s="87"/>
      <c r="H136" s="204"/>
      <c r="I136" s="204"/>
      <c r="J136" s="204"/>
    </row>
    <row r="137" spans="1:10" s="2" customFormat="1">
      <c r="A137" s="12"/>
      <c r="F137" s="1"/>
      <c r="G137" s="1"/>
      <c r="H137" s="1"/>
      <c r="I137" s="1"/>
      <c r="J137" s="1"/>
    </row>
    <row r="138" spans="1:10" s="2" customFormat="1">
      <c r="A138" s="12"/>
      <c r="F138" s="1"/>
      <c r="G138" s="1"/>
      <c r="H138" s="1"/>
      <c r="I138" s="1"/>
      <c r="J138" s="1"/>
    </row>
    <row r="139" spans="1:10" s="2" customFormat="1">
      <c r="A139" s="12"/>
      <c r="F139" s="1"/>
      <c r="G139" s="1"/>
      <c r="H139" s="1"/>
      <c r="I139" s="1"/>
      <c r="J139" s="1"/>
    </row>
    <row r="140" spans="1:10" s="2" customFormat="1">
      <c r="A140" s="12"/>
      <c r="F140" s="1"/>
      <c r="G140" s="1"/>
      <c r="H140" s="1"/>
      <c r="I140" s="1"/>
      <c r="J140" s="1"/>
    </row>
    <row r="141" spans="1:10" s="2" customFormat="1">
      <c r="A141" s="12"/>
      <c r="F141" s="1"/>
      <c r="G141" s="1"/>
      <c r="H141" s="1"/>
      <c r="I141" s="1"/>
      <c r="J141" s="1"/>
    </row>
    <row r="142" spans="1:10" s="2" customFormat="1">
      <c r="A142" s="12"/>
      <c r="F142" s="1"/>
      <c r="G142" s="1"/>
      <c r="H142" s="1"/>
      <c r="I142" s="1"/>
      <c r="J142" s="1"/>
    </row>
    <row r="143" spans="1:10" s="2" customFormat="1">
      <c r="A143" s="12"/>
      <c r="F143" s="1"/>
      <c r="G143" s="1"/>
      <c r="H143" s="1"/>
      <c r="I143" s="1"/>
      <c r="J143" s="1"/>
    </row>
    <row r="144" spans="1:10" s="2" customFormat="1">
      <c r="A144" s="12"/>
      <c r="F144" s="1"/>
      <c r="G144" s="1"/>
      <c r="H144" s="1"/>
      <c r="I144" s="1"/>
      <c r="J144" s="1"/>
    </row>
    <row r="145" spans="1:10" s="2" customFormat="1">
      <c r="A145" s="12"/>
      <c r="F145" s="1"/>
      <c r="G145" s="1"/>
      <c r="H145" s="1"/>
      <c r="I145" s="1"/>
      <c r="J145" s="1"/>
    </row>
    <row r="146" spans="1:10" s="2" customFormat="1">
      <c r="A146" s="12"/>
      <c r="F146" s="1"/>
      <c r="G146" s="1"/>
      <c r="H146" s="1"/>
      <c r="I146" s="1"/>
      <c r="J146" s="1"/>
    </row>
    <row r="147" spans="1:10" s="2" customFormat="1">
      <c r="A147" s="12"/>
      <c r="F147" s="1"/>
      <c r="G147" s="1"/>
      <c r="H147" s="1"/>
      <c r="I147" s="1"/>
      <c r="J147" s="1"/>
    </row>
    <row r="148" spans="1:10" s="2" customFormat="1">
      <c r="A148" s="12"/>
      <c r="F148" s="1"/>
      <c r="G148" s="1"/>
      <c r="H148" s="1"/>
      <c r="I148" s="1"/>
      <c r="J148" s="1"/>
    </row>
    <row r="149" spans="1:10" s="2" customFormat="1">
      <c r="A149" s="12"/>
      <c r="F149" s="1"/>
      <c r="G149" s="1"/>
      <c r="H149" s="1"/>
      <c r="I149" s="1"/>
      <c r="J149" s="1"/>
    </row>
    <row r="150" spans="1:10" s="2" customFormat="1">
      <c r="A150" s="12"/>
      <c r="F150" s="1"/>
      <c r="G150" s="1"/>
      <c r="H150" s="1"/>
      <c r="I150" s="1"/>
      <c r="J150" s="1"/>
    </row>
    <row r="151" spans="1:10" s="2" customFormat="1">
      <c r="A151" s="12"/>
      <c r="F151" s="1"/>
      <c r="G151" s="1"/>
      <c r="H151" s="1"/>
      <c r="I151" s="1"/>
      <c r="J151" s="1"/>
    </row>
    <row r="152" spans="1:10" s="2" customFormat="1">
      <c r="A152" s="12"/>
      <c r="F152" s="1"/>
      <c r="G152" s="1"/>
      <c r="H152" s="1"/>
      <c r="I152" s="1"/>
      <c r="J152" s="1"/>
    </row>
    <row r="153" spans="1:10" s="2" customFormat="1">
      <c r="A153" s="12"/>
      <c r="F153" s="1"/>
      <c r="G153" s="1"/>
      <c r="H153" s="1"/>
      <c r="I153" s="1"/>
      <c r="J153" s="1"/>
    </row>
    <row r="154" spans="1:10" s="2" customFormat="1">
      <c r="A154" s="12"/>
      <c r="F154" s="1"/>
      <c r="G154" s="1"/>
      <c r="H154" s="1"/>
      <c r="I154" s="1"/>
      <c r="J154" s="1"/>
    </row>
    <row r="155" spans="1:10" s="2" customFormat="1">
      <c r="A155" s="12"/>
      <c r="F155" s="1"/>
      <c r="G155" s="1"/>
      <c r="H155" s="1"/>
      <c r="I155" s="1"/>
      <c r="J155" s="1"/>
    </row>
    <row r="156" spans="1:10" s="2" customFormat="1">
      <c r="A156" s="12"/>
      <c r="F156" s="1"/>
      <c r="G156" s="1"/>
      <c r="H156" s="1"/>
      <c r="I156" s="1"/>
      <c r="J156" s="1"/>
    </row>
    <row r="157" spans="1:10" s="2" customFormat="1">
      <c r="A157" s="12"/>
      <c r="F157" s="1"/>
      <c r="G157" s="1"/>
      <c r="H157" s="1"/>
      <c r="I157" s="1"/>
      <c r="J157" s="1"/>
    </row>
    <row r="158" spans="1:10" s="2" customFormat="1">
      <c r="A158" s="12"/>
      <c r="F158" s="1"/>
      <c r="G158" s="1"/>
      <c r="H158" s="1"/>
      <c r="I158" s="1"/>
      <c r="J158" s="1"/>
    </row>
    <row r="159" spans="1:10" s="2" customFormat="1">
      <c r="A159" s="12"/>
      <c r="F159" s="1"/>
      <c r="G159" s="1"/>
      <c r="H159" s="1"/>
      <c r="I159" s="1"/>
      <c r="J159" s="1"/>
    </row>
    <row r="160" spans="1:10" s="2" customFormat="1">
      <c r="A160" s="12"/>
      <c r="F160" s="1"/>
      <c r="G160" s="1"/>
      <c r="H160" s="1"/>
      <c r="I160" s="1"/>
      <c r="J160" s="1"/>
    </row>
    <row r="161" spans="1:10" s="2" customFormat="1">
      <c r="A161" s="12"/>
      <c r="F161" s="1"/>
      <c r="G161" s="1"/>
      <c r="H161" s="1"/>
      <c r="I161" s="1"/>
      <c r="J161" s="1"/>
    </row>
    <row r="162" spans="1:10" s="2" customFormat="1">
      <c r="A162" s="12"/>
      <c r="F162" s="1"/>
      <c r="G162" s="1"/>
      <c r="H162" s="1"/>
      <c r="I162" s="1"/>
      <c r="J162" s="1"/>
    </row>
    <row r="163" spans="1:10" s="2" customFormat="1">
      <c r="A163" s="12"/>
      <c r="F163" s="1"/>
      <c r="G163" s="1"/>
      <c r="H163" s="1"/>
      <c r="I163" s="1"/>
      <c r="J163" s="1"/>
    </row>
    <row r="164" spans="1:10" s="2" customFormat="1">
      <c r="A164" s="12"/>
      <c r="F164" s="1"/>
      <c r="G164" s="1"/>
      <c r="H164" s="1"/>
      <c r="I164" s="1"/>
      <c r="J164" s="1"/>
    </row>
    <row r="165" spans="1:10" s="2" customFormat="1">
      <c r="A165" s="12"/>
      <c r="F165" s="1"/>
      <c r="G165" s="1"/>
      <c r="H165" s="1"/>
      <c r="I165" s="1"/>
      <c r="J165" s="1"/>
    </row>
    <row r="166" spans="1:10" s="2" customFormat="1">
      <c r="A166" s="12"/>
      <c r="F166" s="1"/>
      <c r="G166" s="1"/>
      <c r="H166" s="1"/>
      <c r="I166" s="1"/>
      <c r="J166" s="1"/>
    </row>
    <row r="167" spans="1:10" s="2" customFormat="1">
      <c r="A167" s="12"/>
      <c r="F167" s="1"/>
      <c r="G167" s="1"/>
      <c r="H167" s="1"/>
      <c r="I167" s="1"/>
      <c r="J167" s="1"/>
    </row>
    <row r="168" spans="1:10" s="2" customFormat="1">
      <c r="A168" s="12"/>
      <c r="F168" s="1"/>
      <c r="G168" s="1"/>
      <c r="H168" s="1"/>
      <c r="I168" s="1"/>
      <c r="J168" s="1"/>
    </row>
    <row r="169" spans="1:10" s="2" customFormat="1">
      <c r="A169" s="12"/>
      <c r="F169" s="1"/>
      <c r="G169" s="1"/>
      <c r="H169" s="1"/>
      <c r="I169" s="1"/>
      <c r="J169" s="1"/>
    </row>
    <row r="170" spans="1:10" s="2" customFormat="1">
      <c r="A170" s="12"/>
      <c r="F170" s="1"/>
      <c r="G170" s="1"/>
      <c r="H170" s="1"/>
      <c r="I170" s="1"/>
      <c r="J170" s="1"/>
    </row>
    <row r="171" spans="1:10" s="2" customFormat="1">
      <c r="A171" s="12"/>
      <c r="F171" s="1"/>
      <c r="G171" s="1"/>
      <c r="H171" s="1"/>
      <c r="I171" s="1"/>
      <c r="J171" s="1"/>
    </row>
    <row r="172" spans="1:10" s="2" customFormat="1">
      <c r="A172" s="12"/>
      <c r="F172" s="1"/>
      <c r="G172" s="1"/>
      <c r="H172" s="1"/>
      <c r="I172" s="1"/>
      <c r="J172" s="1"/>
    </row>
    <row r="173" spans="1:10" s="2" customFormat="1">
      <c r="A173" s="12"/>
      <c r="F173" s="1"/>
      <c r="G173" s="1"/>
      <c r="H173" s="1"/>
      <c r="I173" s="1"/>
      <c r="J173" s="1"/>
    </row>
    <row r="174" spans="1:10" s="2" customFormat="1">
      <c r="A174" s="12"/>
      <c r="F174" s="1"/>
      <c r="G174" s="1"/>
      <c r="H174" s="1"/>
      <c r="I174" s="1"/>
      <c r="J174" s="1"/>
    </row>
    <row r="175" spans="1:10" s="2" customFormat="1">
      <c r="A175" s="12"/>
      <c r="F175" s="1"/>
      <c r="G175" s="1"/>
      <c r="H175" s="1"/>
      <c r="I175" s="1"/>
      <c r="J175" s="1"/>
    </row>
    <row r="176" spans="1:10" s="2" customFormat="1">
      <c r="A176" s="12"/>
      <c r="F176" s="1"/>
      <c r="G176" s="1"/>
      <c r="H176" s="1"/>
      <c r="I176" s="1"/>
      <c r="J176" s="1"/>
    </row>
    <row r="177" spans="1:10" s="2" customFormat="1">
      <c r="A177" s="12"/>
      <c r="F177" s="1"/>
      <c r="G177" s="1"/>
      <c r="H177" s="1"/>
      <c r="I177" s="1"/>
      <c r="J177" s="1"/>
    </row>
    <row r="178" spans="1:10" s="2" customFormat="1">
      <c r="A178" s="12"/>
      <c r="F178" s="1"/>
      <c r="G178" s="1"/>
      <c r="H178" s="1"/>
      <c r="I178" s="1"/>
      <c r="J178" s="1"/>
    </row>
    <row r="179" spans="1:10" s="2" customFormat="1">
      <c r="A179" s="12"/>
      <c r="F179" s="1"/>
      <c r="G179" s="1"/>
      <c r="H179" s="1"/>
      <c r="I179" s="1"/>
      <c r="J179" s="1"/>
    </row>
    <row r="180" spans="1:10" s="2" customFormat="1">
      <c r="A180" s="12"/>
      <c r="F180" s="1"/>
      <c r="G180" s="1"/>
      <c r="H180" s="1"/>
      <c r="I180" s="1"/>
      <c r="J180" s="1"/>
    </row>
    <row r="181" spans="1:10" s="2" customFormat="1">
      <c r="A181" s="12"/>
      <c r="F181" s="1"/>
      <c r="G181" s="1"/>
      <c r="H181" s="1"/>
      <c r="I181" s="1"/>
      <c r="J181" s="1"/>
    </row>
    <row r="182" spans="1:10" s="2" customFormat="1">
      <c r="A182" s="12"/>
      <c r="F182" s="1"/>
      <c r="G182" s="1"/>
      <c r="H182" s="1"/>
      <c r="I182" s="1"/>
      <c r="J182" s="1"/>
    </row>
    <row r="183" spans="1:10" s="2" customFormat="1">
      <c r="A183" s="12"/>
      <c r="F183" s="1"/>
      <c r="G183" s="1"/>
      <c r="H183" s="1"/>
      <c r="I183" s="1"/>
      <c r="J183" s="1"/>
    </row>
    <row r="184" spans="1:10" s="2" customFormat="1">
      <c r="A184" s="12"/>
      <c r="F184" s="1"/>
      <c r="G184" s="1"/>
      <c r="H184" s="1"/>
      <c r="I184" s="1"/>
      <c r="J184" s="1"/>
    </row>
    <row r="185" spans="1:10" s="2" customFormat="1">
      <c r="A185" s="12"/>
      <c r="F185" s="1"/>
      <c r="G185" s="1"/>
      <c r="H185" s="1"/>
      <c r="I185" s="1"/>
      <c r="J185" s="1"/>
    </row>
    <row r="186" spans="1:10" s="2" customFormat="1">
      <c r="A186" s="12"/>
      <c r="F186" s="1"/>
      <c r="G186" s="1"/>
      <c r="H186" s="1"/>
      <c r="I186" s="1"/>
      <c r="J186" s="1"/>
    </row>
    <row r="187" spans="1:10" s="2" customFormat="1">
      <c r="A187" s="12"/>
      <c r="F187" s="1"/>
      <c r="G187" s="1"/>
      <c r="H187" s="1"/>
      <c r="I187" s="1"/>
      <c r="J187" s="1"/>
    </row>
    <row r="188" spans="1:10" s="2" customFormat="1">
      <c r="A188" s="12"/>
      <c r="F188" s="1"/>
      <c r="G188" s="1"/>
      <c r="H188" s="1"/>
      <c r="I188" s="1"/>
      <c r="J188" s="1"/>
    </row>
    <row r="189" spans="1:10" s="2" customFormat="1">
      <c r="A189" s="12"/>
      <c r="F189" s="1"/>
      <c r="G189" s="1"/>
      <c r="H189" s="1"/>
      <c r="I189" s="1"/>
      <c r="J189" s="1"/>
    </row>
    <row r="190" spans="1:10" s="2" customFormat="1">
      <c r="A190" s="12"/>
      <c r="F190" s="1"/>
      <c r="G190" s="1"/>
      <c r="H190" s="1"/>
      <c r="I190" s="1"/>
      <c r="J190" s="1"/>
    </row>
    <row r="191" spans="1:10" s="2" customFormat="1">
      <c r="A191" s="12"/>
      <c r="F191" s="1"/>
      <c r="G191" s="1"/>
      <c r="H191" s="1"/>
      <c r="I191" s="1"/>
      <c r="J191" s="1"/>
    </row>
    <row r="192" spans="1:10" s="2" customFormat="1">
      <c r="A192" s="12"/>
      <c r="F192" s="1"/>
      <c r="G192" s="1"/>
      <c r="H192" s="1"/>
      <c r="I192" s="1"/>
      <c r="J192" s="1"/>
    </row>
    <row r="193" spans="1:10" s="2" customFormat="1">
      <c r="A193" s="12"/>
      <c r="F193" s="1"/>
      <c r="G193" s="1"/>
      <c r="H193" s="1"/>
      <c r="I193" s="1"/>
      <c r="J193" s="1"/>
    </row>
    <row r="194" spans="1:10" s="2" customFormat="1">
      <c r="A194" s="12"/>
      <c r="F194" s="1"/>
      <c r="G194" s="1"/>
      <c r="H194" s="1"/>
      <c r="I194" s="1"/>
      <c r="J194" s="1"/>
    </row>
    <row r="195" spans="1:10" s="2" customFormat="1">
      <c r="A195" s="12"/>
      <c r="F195" s="1"/>
      <c r="G195" s="1"/>
      <c r="H195" s="1"/>
      <c r="I195" s="1"/>
      <c r="J195" s="1"/>
    </row>
    <row r="196" spans="1:10" s="2" customFormat="1">
      <c r="A196" s="12"/>
      <c r="F196" s="1"/>
      <c r="G196" s="1"/>
      <c r="H196" s="1"/>
      <c r="I196" s="1"/>
      <c r="J196" s="1"/>
    </row>
    <row r="197" spans="1:10" s="2" customFormat="1">
      <c r="A197" s="12"/>
      <c r="F197" s="1"/>
      <c r="G197" s="1"/>
      <c r="H197" s="1"/>
      <c r="I197" s="1"/>
      <c r="J197" s="1"/>
    </row>
    <row r="198" spans="1:10" s="2" customFormat="1">
      <c r="A198" s="12"/>
      <c r="F198" s="1"/>
      <c r="G198" s="1"/>
      <c r="H198" s="1"/>
      <c r="I198" s="1"/>
      <c r="J198" s="1"/>
    </row>
    <row r="199" spans="1:10" s="2" customFormat="1">
      <c r="A199" s="12"/>
      <c r="F199" s="1"/>
      <c r="G199" s="1"/>
      <c r="H199" s="1"/>
      <c r="I199" s="1"/>
      <c r="J199" s="1"/>
    </row>
    <row r="200" spans="1:10" s="2" customFormat="1">
      <c r="A200" s="12"/>
      <c r="F200" s="1"/>
      <c r="G200" s="1"/>
      <c r="H200" s="1"/>
      <c r="I200" s="1"/>
      <c r="J200" s="1"/>
    </row>
    <row r="201" spans="1:10" s="2" customFormat="1">
      <c r="A201" s="12"/>
      <c r="F201" s="1"/>
      <c r="G201" s="1"/>
      <c r="H201" s="1"/>
      <c r="I201" s="1"/>
      <c r="J201" s="1"/>
    </row>
    <row r="202" spans="1:10" s="2" customFormat="1">
      <c r="A202" s="12"/>
      <c r="F202" s="1"/>
      <c r="G202" s="1"/>
      <c r="H202" s="1"/>
      <c r="I202" s="1"/>
      <c r="J202" s="1"/>
    </row>
    <row r="203" spans="1:10" s="2" customFormat="1">
      <c r="A203" s="12"/>
      <c r="F203" s="1"/>
      <c r="G203" s="1"/>
      <c r="H203" s="1"/>
      <c r="I203" s="1"/>
      <c r="J203" s="1"/>
    </row>
    <row r="204" spans="1:10" s="2" customFormat="1">
      <c r="A204" s="12"/>
      <c r="F204" s="1"/>
      <c r="G204" s="1"/>
      <c r="H204" s="1"/>
      <c r="I204" s="1"/>
      <c r="J204" s="1"/>
    </row>
    <row r="205" spans="1:10" s="2" customFormat="1">
      <c r="A205" s="12"/>
      <c r="F205" s="1"/>
      <c r="G205" s="1"/>
      <c r="H205" s="1"/>
      <c r="I205" s="1"/>
      <c r="J205" s="1"/>
    </row>
    <row r="206" spans="1:10" s="2" customFormat="1">
      <c r="A206" s="12"/>
      <c r="F206" s="1"/>
      <c r="G206" s="1"/>
      <c r="H206" s="1"/>
      <c r="I206" s="1"/>
      <c r="J206" s="1"/>
    </row>
    <row r="207" spans="1:10" s="2" customFormat="1">
      <c r="A207" s="12"/>
      <c r="F207" s="1"/>
      <c r="G207" s="1"/>
      <c r="H207" s="1"/>
      <c r="I207" s="1"/>
      <c r="J207" s="1"/>
    </row>
    <row r="208" spans="1:10" s="2" customFormat="1">
      <c r="A208" s="12"/>
      <c r="F208" s="1"/>
      <c r="G208" s="1"/>
      <c r="H208" s="1"/>
      <c r="I208" s="1"/>
      <c r="J208" s="1"/>
    </row>
    <row r="209" spans="1:10" s="2" customFormat="1">
      <c r="A209" s="12"/>
      <c r="F209" s="1"/>
      <c r="G209" s="1"/>
      <c r="H209" s="1"/>
      <c r="I209" s="1"/>
      <c r="J209" s="1"/>
    </row>
    <row r="210" spans="1:10" s="2" customFormat="1">
      <c r="A210" s="12"/>
      <c r="F210" s="1"/>
      <c r="G210" s="1"/>
      <c r="H210" s="1"/>
      <c r="I210" s="1"/>
      <c r="J210" s="1"/>
    </row>
    <row r="211" spans="1:10" s="2" customFormat="1">
      <c r="A211" s="12"/>
      <c r="F211" s="1"/>
      <c r="G211" s="1"/>
      <c r="H211" s="1"/>
      <c r="I211" s="1"/>
      <c r="J211" s="1"/>
    </row>
    <row r="212" spans="1:10" s="2" customFormat="1">
      <c r="A212" s="12"/>
      <c r="F212" s="1"/>
      <c r="G212" s="1"/>
      <c r="H212" s="1"/>
      <c r="I212" s="1"/>
      <c r="J212" s="1"/>
    </row>
    <row r="213" spans="1:10" s="2" customFormat="1">
      <c r="A213" s="12"/>
      <c r="F213" s="1"/>
      <c r="G213" s="1"/>
      <c r="H213" s="1"/>
      <c r="I213" s="1"/>
      <c r="J213" s="1"/>
    </row>
    <row r="214" spans="1:10" s="2" customFormat="1">
      <c r="A214" s="12"/>
      <c r="F214" s="1"/>
      <c r="G214" s="1"/>
      <c r="H214" s="1"/>
      <c r="I214" s="1"/>
      <c r="J214" s="1"/>
    </row>
    <row r="215" spans="1:10" s="2" customFormat="1">
      <c r="A215" s="12"/>
      <c r="F215" s="1"/>
      <c r="G215" s="1"/>
      <c r="H215" s="1"/>
      <c r="I215" s="1"/>
      <c r="J215" s="1"/>
    </row>
    <row r="216" spans="1:10" s="2" customFormat="1">
      <c r="A216" s="12"/>
      <c r="F216" s="1"/>
      <c r="G216" s="1"/>
      <c r="H216" s="1"/>
      <c r="I216" s="1"/>
      <c r="J216" s="1"/>
    </row>
    <row r="217" spans="1:10" s="2" customFormat="1">
      <c r="A217" s="12"/>
      <c r="F217" s="1"/>
      <c r="G217" s="1"/>
      <c r="H217" s="1"/>
      <c r="I217" s="1"/>
      <c r="J217" s="1"/>
    </row>
    <row r="218" spans="1:10" s="2" customFormat="1">
      <c r="A218" s="12"/>
      <c r="F218" s="1"/>
      <c r="G218" s="1"/>
      <c r="H218" s="1"/>
      <c r="I218" s="1"/>
      <c r="J218" s="1"/>
    </row>
    <row r="219" spans="1:10" s="2" customFormat="1">
      <c r="A219" s="12"/>
      <c r="F219" s="1"/>
      <c r="G219" s="1"/>
      <c r="H219" s="1"/>
      <c r="I219" s="1"/>
      <c r="J219" s="1"/>
    </row>
    <row r="220" spans="1:10" s="2" customFormat="1">
      <c r="A220" s="12"/>
      <c r="F220" s="1"/>
      <c r="G220" s="1"/>
      <c r="H220" s="1"/>
      <c r="I220" s="1"/>
      <c r="J220" s="1"/>
    </row>
    <row r="221" spans="1:10" s="2" customFormat="1">
      <c r="A221" s="12"/>
      <c r="F221" s="1"/>
      <c r="G221" s="1"/>
      <c r="H221" s="1"/>
      <c r="I221" s="1"/>
      <c r="J221" s="1"/>
    </row>
    <row r="222" spans="1:10" s="2" customFormat="1">
      <c r="A222" s="12"/>
      <c r="F222" s="1"/>
      <c r="G222" s="1"/>
      <c r="H222" s="1"/>
      <c r="I222" s="1"/>
      <c r="J222" s="1"/>
    </row>
    <row r="223" spans="1:10" s="2" customFormat="1">
      <c r="A223" s="12"/>
      <c r="F223" s="1"/>
      <c r="G223" s="1"/>
      <c r="H223" s="1"/>
      <c r="I223" s="1"/>
      <c r="J223" s="1"/>
    </row>
    <row r="224" spans="1:10" s="2" customFormat="1">
      <c r="A224" s="12"/>
      <c r="F224" s="1"/>
      <c r="G224" s="1"/>
      <c r="H224" s="1"/>
      <c r="I224" s="1"/>
      <c r="J224" s="1"/>
    </row>
    <row r="225" spans="1:10" s="2" customFormat="1">
      <c r="A225" s="12"/>
      <c r="F225" s="1"/>
      <c r="G225" s="1"/>
      <c r="H225" s="1"/>
      <c r="I225" s="1"/>
      <c r="J225" s="1"/>
    </row>
    <row r="226" spans="1:10" s="2" customFormat="1">
      <c r="A226" s="12"/>
      <c r="F226" s="1"/>
      <c r="G226" s="1"/>
      <c r="H226" s="1"/>
      <c r="I226" s="1"/>
      <c r="J226" s="1"/>
    </row>
    <row r="227" spans="1:10" s="2" customFormat="1">
      <c r="A227" s="12"/>
      <c r="F227" s="1"/>
      <c r="G227" s="1"/>
      <c r="H227" s="1"/>
      <c r="I227" s="1"/>
      <c r="J227" s="1"/>
    </row>
    <row r="228" spans="1:10" s="2" customFormat="1">
      <c r="A228" s="12"/>
      <c r="F228" s="1"/>
      <c r="G228" s="1"/>
      <c r="H228" s="1"/>
      <c r="I228" s="1"/>
      <c r="J228" s="1"/>
    </row>
    <row r="229" spans="1:10" s="2" customFormat="1">
      <c r="A229" s="12"/>
      <c r="F229" s="1"/>
      <c r="G229" s="1"/>
      <c r="H229" s="1"/>
      <c r="I229" s="1"/>
      <c r="J229" s="1"/>
    </row>
    <row r="230" spans="1:10" s="2" customFormat="1">
      <c r="A230" s="12"/>
      <c r="F230" s="1"/>
      <c r="G230" s="1"/>
      <c r="H230" s="1"/>
      <c r="I230" s="1"/>
      <c r="J230" s="1"/>
    </row>
    <row r="231" spans="1:10" s="2" customFormat="1">
      <c r="A231" s="12"/>
      <c r="F231" s="1"/>
      <c r="G231" s="1"/>
      <c r="H231" s="1"/>
      <c r="I231" s="1"/>
      <c r="J231" s="1"/>
    </row>
    <row r="232" spans="1:10" s="2" customFormat="1">
      <c r="A232" s="12"/>
      <c r="F232" s="1"/>
      <c r="G232" s="1"/>
      <c r="H232" s="1"/>
      <c r="I232" s="1"/>
      <c r="J232" s="1"/>
    </row>
    <row r="233" spans="1:10" s="2" customFormat="1">
      <c r="A233" s="12"/>
      <c r="F233" s="1"/>
      <c r="G233" s="1"/>
      <c r="H233" s="1"/>
      <c r="I233" s="1"/>
      <c r="J233" s="1"/>
    </row>
    <row r="234" spans="1:10" s="2" customFormat="1">
      <c r="A234" s="12"/>
      <c r="F234" s="1"/>
      <c r="G234" s="1"/>
      <c r="H234" s="1"/>
      <c r="I234" s="1"/>
      <c r="J234" s="1"/>
    </row>
    <row r="235" spans="1:10" s="2" customFormat="1">
      <c r="A235" s="12"/>
      <c r="F235" s="1"/>
      <c r="G235" s="1"/>
      <c r="H235" s="1"/>
      <c r="I235" s="1"/>
      <c r="J235" s="1"/>
    </row>
    <row r="236" spans="1:10" s="2" customFormat="1">
      <c r="A236" s="12"/>
      <c r="F236" s="1"/>
      <c r="G236" s="1"/>
      <c r="H236" s="1"/>
      <c r="I236" s="1"/>
      <c r="J236" s="1"/>
    </row>
    <row r="237" spans="1:10" s="2" customFormat="1">
      <c r="A237" s="12"/>
      <c r="F237" s="1"/>
      <c r="G237" s="1"/>
      <c r="H237" s="1"/>
      <c r="I237" s="1"/>
      <c r="J237" s="1"/>
    </row>
    <row r="238" spans="1:10" s="2" customFormat="1">
      <c r="A238" s="12"/>
      <c r="F238" s="1"/>
      <c r="G238" s="1"/>
      <c r="H238" s="1"/>
      <c r="I238" s="1"/>
      <c r="J238" s="1"/>
    </row>
    <row r="239" spans="1:10" s="2" customFormat="1">
      <c r="A239" s="12"/>
      <c r="F239" s="1"/>
      <c r="G239" s="1"/>
      <c r="H239" s="1"/>
      <c r="I239" s="1"/>
      <c r="J239" s="1"/>
    </row>
    <row r="240" spans="1:10" s="2" customFormat="1">
      <c r="A240" s="12"/>
      <c r="F240" s="1"/>
      <c r="G240" s="1"/>
      <c r="H240" s="1"/>
      <c r="I240" s="1"/>
      <c r="J240" s="1"/>
    </row>
    <row r="241" spans="1:10" s="2" customFormat="1">
      <c r="A241" s="12"/>
      <c r="F241" s="1"/>
      <c r="G241" s="1"/>
      <c r="H241" s="1"/>
      <c r="I241" s="1"/>
      <c r="J241" s="1"/>
    </row>
    <row r="242" spans="1:10" s="2" customFormat="1">
      <c r="A242" s="12"/>
      <c r="F242" s="1"/>
      <c r="G242" s="1"/>
      <c r="H242" s="1"/>
      <c r="I242" s="1"/>
      <c r="J242" s="1"/>
    </row>
    <row r="243" spans="1:10" s="2" customFormat="1">
      <c r="A243" s="12"/>
      <c r="F243" s="1"/>
      <c r="G243" s="1"/>
      <c r="H243" s="1"/>
      <c r="I243" s="1"/>
      <c r="J243" s="1"/>
    </row>
    <row r="244" spans="1:10" s="2" customFormat="1">
      <c r="A244" s="12"/>
      <c r="F244" s="1"/>
      <c r="G244" s="1"/>
      <c r="H244" s="1"/>
      <c r="I244" s="1"/>
      <c r="J244" s="1"/>
    </row>
    <row r="245" spans="1:10" s="2" customFormat="1">
      <c r="A245" s="12"/>
      <c r="F245" s="1"/>
      <c r="G245" s="1"/>
      <c r="H245" s="1"/>
      <c r="I245" s="1"/>
      <c r="J245" s="1"/>
    </row>
    <row r="246" spans="1:10" s="2" customFormat="1">
      <c r="A246" s="12"/>
      <c r="F246" s="1"/>
      <c r="G246" s="1"/>
      <c r="H246" s="1"/>
      <c r="I246" s="1"/>
      <c r="J246" s="1"/>
    </row>
    <row r="247" spans="1:10" s="2" customFormat="1">
      <c r="A247" s="12"/>
      <c r="F247" s="1"/>
      <c r="G247" s="1"/>
      <c r="H247" s="1"/>
      <c r="I247" s="1"/>
      <c r="J247" s="1"/>
    </row>
    <row r="248" spans="1:10" s="2" customFormat="1">
      <c r="A248" s="12"/>
      <c r="F248" s="1"/>
      <c r="G248" s="1"/>
      <c r="H248" s="1"/>
      <c r="I248" s="1"/>
      <c r="J248" s="1"/>
    </row>
    <row r="249" spans="1:10" s="2" customFormat="1">
      <c r="A249" s="12"/>
      <c r="F249" s="1"/>
      <c r="G249" s="1"/>
      <c r="H249" s="1"/>
      <c r="I249" s="1"/>
      <c r="J249" s="1"/>
    </row>
    <row r="250" spans="1:10" s="2" customFormat="1">
      <c r="A250" s="12"/>
      <c r="F250" s="1"/>
      <c r="G250" s="1"/>
      <c r="H250" s="1"/>
      <c r="I250" s="1"/>
      <c r="J250" s="1"/>
    </row>
    <row r="251" spans="1:10" s="2" customFormat="1">
      <c r="A251" s="12"/>
      <c r="F251" s="1"/>
      <c r="G251" s="1"/>
      <c r="H251" s="1"/>
      <c r="I251" s="1"/>
      <c r="J251" s="1"/>
    </row>
    <row r="252" spans="1:10" s="2" customFormat="1">
      <c r="A252" s="12"/>
      <c r="F252" s="1"/>
      <c r="G252" s="1"/>
      <c r="H252" s="1"/>
      <c r="I252" s="1"/>
      <c r="J252" s="1"/>
    </row>
    <row r="253" spans="1:10" s="2" customFormat="1">
      <c r="A253" s="12"/>
      <c r="F253" s="1"/>
      <c r="G253" s="1"/>
      <c r="H253" s="1"/>
      <c r="I253" s="1"/>
      <c r="J253" s="1"/>
    </row>
    <row r="254" spans="1:10" s="2" customFormat="1">
      <c r="A254" s="12"/>
      <c r="F254" s="1"/>
      <c r="G254" s="1"/>
      <c r="H254" s="1"/>
      <c r="I254" s="1"/>
      <c r="J254" s="1"/>
    </row>
    <row r="255" spans="1:10" s="2" customFormat="1">
      <c r="A255" s="12"/>
      <c r="F255" s="1"/>
      <c r="G255" s="1"/>
      <c r="H255" s="1"/>
      <c r="I255" s="1"/>
      <c r="J255" s="1"/>
    </row>
    <row r="256" spans="1:10" s="2" customFormat="1">
      <c r="A256" s="12"/>
      <c r="F256" s="1"/>
      <c r="G256" s="1"/>
      <c r="H256" s="1"/>
      <c r="I256" s="1"/>
      <c r="J256" s="1"/>
    </row>
    <row r="257" spans="1:10" s="2" customFormat="1">
      <c r="A257" s="12"/>
      <c r="F257" s="1"/>
      <c r="G257" s="1"/>
      <c r="H257" s="1"/>
      <c r="I257" s="1"/>
      <c r="J257" s="1"/>
    </row>
    <row r="258" spans="1:10" s="2" customFormat="1">
      <c r="A258" s="12"/>
      <c r="F258" s="1"/>
      <c r="G258" s="1"/>
      <c r="H258" s="1"/>
      <c r="I258" s="1"/>
      <c r="J258" s="1"/>
    </row>
    <row r="259" spans="1:10" s="2" customFormat="1">
      <c r="A259" s="12"/>
      <c r="F259" s="1"/>
      <c r="G259" s="1"/>
      <c r="H259" s="1"/>
      <c r="I259" s="1"/>
      <c r="J259" s="1"/>
    </row>
    <row r="260" spans="1:10" s="2" customFormat="1">
      <c r="A260" s="12"/>
      <c r="F260" s="1"/>
      <c r="G260" s="1"/>
      <c r="H260" s="1"/>
      <c r="I260" s="1"/>
      <c r="J260" s="1"/>
    </row>
    <row r="261" spans="1:10" s="2" customFormat="1">
      <c r="A261" s="12"/>
      <c r="F261" s="1"/>
      <c r="G261" s="1"/>
      <c r="H261" s="1"/>
      <c r="I261" s="1"/>
      <c r="J261" s="1"/>
    </row>
    <row r="262" spans="1:10" s="2" customFormat="1">
      <c r="A262" s="12"/>
      <c r="F262" s="1"/>
      <c r="G262" s="1"/>
      <c r="H262" s="1"/>
      <c r="I262" s="1"/>
      <c r="J262" s="1"/>
    </row>
    <row r="263" spans="1:10" s="2" customFormat="1">
      <c r="A263" s="12"/>
      <c r="F263" s="1"/>
      <c r="G263" s="1"/>
      <c r="H263" s="1"/>
      <c r="I263" s="1"/>
      <c r="J263" s="1"/>
    </row>
    <row r="264" spans="1:10" s="2" customFormat="1">
      <c r="A264" s="12"/>
      <c r="F264" s="1"/>
      <c r="G264" s="1"/>
      <c r="H264" s="1"/>
      <c r="I264" s="1"/>
      <c r="J264" s="1"/>
    </row>
    <row r="265" spans="1:10" s="2" customFormat="1">
      <c r="A265" s="12"/>
      <c r="F265" s="1"/>
      <c r="G265" s="1"/>
      <c r="H265" s="1"/>
      <c r="I265" s="1"/>
      <c r="J265" s="1"/>
    </row>
    <row r="266" spans="1:10" s="2" customFormat="1">
      <c r="A266" s="12"/>
      <c r="F266" s="1"/>
      <c r="G266" s="1"/>
      <c r="H266" s="1"/>
      <c r="I266" s="1"/>
      <c r="J266" s="1"/>
    </row>
    <row r="267" spans="1:10" s="2" customFormat="1">
      <c r="A267" s="12"/>
      <c r="F267" s="1"/>
      <c r="G267" s="1"/>
      <c r="H267" s="1"/>
      <c r="I267" s="1"/>
      <c r="J267" s="1"/>
    </row>
    <row r="268" spans="1:10" s="2" customFormat="1">
      <c r="A268" s="12"/>
      <c r="F268" s="1"/>
      <c r="G268" s="1"/>
      <c r="H268" s="1"/>
      <c r="I268" s="1"/>
      <c r="J268" s="1"/>
    </row>
    <row r="269" spans="1:10" s="2" customFormat="1">
      <c r="A269" s="12"/>
      <c r="F269" s="1"/>
      <c r="G269" s="1"/>
      <c r="H269" s="1"/>
      <c r="I269" s="1"/>
      <c r="J269" s="1"/>
    </row>
    <row r="270" spans="1:10" s="2" customFormat="1">
      <c r="A270" s="12"/>
      <c r="F270" s="1"/>
      <c r="G270" s="1"/>
      <c r="H270" s="1"/>
      <c r="I270" s="1"/>
      <c r="J270" s="1"/>
    </row>
    <row r="271" spans="1:10" s="2" customFormat="1">
      <c r="A271" s="12"/>
      <c r="F271" s="1"/>
      <c r="G271" s="1"/>
      <c r="H271" s="1"/>
      <c r="I271" s="1"/>
      <c r="J271" s="1"/>
    </row>
    <row r="272" spans="1:10" s="2" customFormat="1">
      <c r="A272" s="12"/>
      <c r="F272" s="1"/>
      <c r="G272" s="1"/>
      <c r="H272" s="1"/>
      <c r="I272" s="1"/>
      <c r="J272" s="1"/>
    </row>
    <row r="273" spans="1:10" s="2" customFormat="1">
      <c r="A273" s="12"/>
      <c r="F273" s="1"/>
      <c r="G273" s="1"/>
      <c r="H273" s="1"/>
      <c r="I273" s="1"/>
      <c r="J273" s="1"/>
    </row>
    <row r="274" spans="1:10" s="2" customFormat="1">
      <c r="A274" s="12"/>
      <c r="F274" s="1"/>
      <c r="G274" s="1"/>
      <c r="H274" s="1"/>
      <c r="I274" s="1"/>
      <c r="J274" s="1"/>
    </row>
    <row r="275" spans="1:10" s="2" customFormat="1">
      <c r="A275" s="12"/>
      <c r="F275" s="1"/>
      <c r="G275" s="1"/>
      <c r="H275" s="1"/>
      <c r="I275" s="1"/>
      <c r="J275" s="1"/>
    </row>
    <row r="276" spans="1:10" s="2" customFormat="1">
      <c r="A276" s="12"/>
      <c r="F276" s="1"/>
      <c r="G276" s="1"/>
      <c r="H276" s="1"/>
      <c r="I276" s="1"/>
      <c r="J276" s="1"/>
    </row>
    <row r="277" spans="1:10" s="2" customFormat="1">
      <c r="A277" s="12"/>
      <c r="F277" s="1"/>
      <c r="G277" s="1"/>
      <c r="H277" s="1"/>
      <c r="I277" s="1"/>
      <c r="J277" s="1"/>
    </row>
    <row r="278" spans="1:10" s="2" customFormat="1">
      <c r="A278" s="12"/>
      <c r="F278" s="1"/>
      <c r="G278" s="1"/>
      <c r="H278" s="1"/>
      <c r="I278" s="1"/>
      <c r="J278" s="1"/>
    </row>
    <row r="279" spans="1:10" s="2" customFormat="1">
      <c r="A279" s="12"/>
      <c r="F279" s="1"/>
      <c r="G279" s="1"/>
      <c r="H279" s="1"/>
      <c r="I279" s="1"/>
      <c r="J279" s="1"/>
    </row>
    <row r="280" spans="1:10" s="2" customFormat="1">
      <c r="A280" s="12"/>
      <c r="F280" s="1"/>
      <c r="G280" s="1"/>
      <c r="H280" s="1"/>
      <c r="I280" s="1"/>
      <c r="J280" s="1"/>
    </row>
    <row r="281" spans="1:10" s="2" customFormat="1">
      <c r="A281" s="12"/>
      <c r="F281" s="1"/>
      <c r="G281" s="1"/>
      <c r="H281" s="1"/>
      <c r="I281" s="1"/>
      <c r="J281" s="1"/>
    </row>
    <row r="282" spans="1:10" s="2" customFormat="1">
      <c r="A282" s="12"/>
      <c r="F282" s="1"/>
      <c r="G282" s="1"/>
      <c r="H282" s="1"/>
      <c r="I282" s="1"/>
      <c r="J282" s="1"/>
    </row>
    <row r="283" spans="1:10" s="2" customFormat="1">
      <c r="A283" s="12"/>
      <c r="F283" s="1"/>
      <c r="G283" s="1"/>
      <c r="H283" s="1"/>
      <c r="I283" s="1"/>
      <c r="J283" s="1"/>
    </row>
    <row r="284" spans="1:10" s="2" customFormat="1">
      <c r="A284" s="12"/>
      <c r="F284" s="1"/>
      <c r="G284" s="1"/>
      <c r="H284" s="1"/>
      <c r="I284" s="1"/>
      <c r="J284" s="1"/>
    </row>
    <row r="285" spans="1:10" s="2" customFormat="1">
      <c r="A285" s="12"/>
      <c r="F285" s="1"/>
      <c r="G285" s="1"/>
      <c r="H285" s="1"/>
      <c r="I285" s="1"/>
      <c r="J285" s="1"/>
    </row>
    <row r="286" spans="1:10" s="2" customFormat="1">
      <c r="A286" s="12"/>
      <c r="F286" s="1"/>
      <c r="G286" s="1"/>
      <c r="H286" s="1"/>
      <c r="I286" s="1"/>
      <c r="J286" s="1"/>
    </row>
    <row r="287" spans="1:10" s="2" customFormat="1">
      <c r="A287" s="12"/>
      <c r="F287" s="1"/>
      <c r="G287" s="1"/>
      <c r="H287" s="1"/>
      <c r="I287" s="1"/>
      <c r="J287" s="1"/>
    </row>
  </sheetData>
  <mergeCells count="62">
    <mergeCell ref="A19:D19"/>
    <mergeCell ref="G19:H19"/>
    <mergeCell ref="I19:J19"/>
    <mergeCell ref="A54:J54"/>
    <mergeCell ref="G38:J38"/>
    <mergeCell ref="A35:J35"/>
    <mergeCell ref="A36:J36"/>
    <mergeCell ref="I28:I29"/>
    <mergeCell ref="J28:J29"/>
    <mergeCell ref="B29:H29"/>
    <mergeCell ref="B28:H28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  <mergeCell ref="H30:I30"/>
    <mergeCell ref="B30:G30"/>
    <mergeCell ref="B31:G31"/>
    <mergeCell ref="H31:I31"/>
    <mergeCell ref="A20:A21"/>
    <mergeCell ref="I24:I25"/>
    <mergeCell ref="B20:F21"/>
    <mergeCell ref="B23:F23"/>
    <mergeCell ref="B26:H26"/>
    <mergeCell ref="B27:H27"/>
    <mergeCell ref="B25:H25"/>
    <mergeCell ref="B22:F22"/>
    <mergeCell ref="G20:G21"/>
    <mergeCell ref="H20:H21"/>
    <mergeCell ref="B24:F24"/>
    <mergeCell ref="I26:I27"/>
    <mergeCell ref="J24:J25"/>
    <mergeCell ref="J26:J27"/>
    <mergeCell ref="I20:I21"/>
    <mergeCell ref="I22:I23"/>
    <mergeCell ref="J22:J23"/>
    <mergeCell ref="J20:J21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49"/>
  <sheetViews>
    <sheetView topLeftCell="A61" zoomScale="60" zoomScaleNormal="60" zoomScaleSheetLayoutView="80" workbookViewId="0">
      <selection activeCell="J106" sqref="J106"/>
    </sheetView>
  </sheetViews>
  <sheetFormatPr defaultRowHeight="18.75"/>
  <cols>
    <col min="1" max="1" width="89.85546875" style="1" customWidth="1"/>
    <col min="2" max="2" width="14.85546875" style="2" customWidth="1"/>
    <col min="3" max="5" width="19.85546875" style="2" customWidth="1"/>
    <col min="6" max="15" width="19.85546875" style="1" customWidth="1"/>
    <col min="16" max="16" width="9.140625" style="1" customWidth="1"/>
    <col min="17" max="16384" width="9.140625" style="1"/>
  </cols>
  <sheetData>
    <row r="1" spans="1:15">
      <c r="B1" s="1"/>
      <c r="C1" s="1"/>
      <c r="D1" s="1"/>
      <c r="E1" s="1"/>
    </row>
    <row r="2" spans="1:15">
      <c r="B2" s="1"/>
      <c r="C2" s="1"/>
      <c r="D2" s="1"/>
      <c r="E2" s="1"/>
      <c r="N2" s="72" t="s">
        <v>407</v>
      </c>
    </row>
    <row r="3" spans="1:15">
      <c r="B3" s="1"/>
      <c r="C3" s="1"/>
      <c r="D3" s="1"/>
      <c r="E3" s="1"/>
      <c r="N3" s="72" t="s">
        <v>408</v>
      </c>
    </row>
    <row r="4" spans="1:15">
      <c r="A4" s="244" t="s">
        <v>153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5"/>
      <c r="M4" s="245"/>
      <c r="N4" s="245"/>
    </row>
    <row r="6" spans="1:15">
      <c r="A6" s="231" t="s">
        <v>155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5" ht="11.25" customHeight="1">
      <c r="A7" s="14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5" ht="44.25" customHeight="1">
      <c r="A8" s="233" t="s">
        <v>24</v>
      </c>
      <c r="B8" s="211" t="s">
        <v>25</v>
      </c>
      <c r="C8" s="211" t="s">
        <v>26</v>
      </c>
      <c r="D8" s="211" t="s">
        <v>27</v>
      </c>
      <c r="E8" s="217" t="s">
        <v>156</v>
      </c>
      <c r="F8" s="211" t="s">
        <v>157</v>
      </c>
      <c r="G8" s="222" t="s">
        <v>158</v>
      </c>
      <c r="H8" s="223"/>
      <c r="I8" s="223"/>
      <c r="J8" s="224"/>
      <c r="K8" s="227" t="s">
        <v>159</v>
      </c>
      <c r="L8" s="228"/>
      <c r="M8" s="228"/>
      <c r="N8" s="228"/>
      <c r="O8" s="228"/>
    </row>
    <row r="9" spans="1:15" ht="52.5" customHeight="1">
      <c r="A9" s="234"/>
      <c r="B9" s="212"/>
      <c r="C9" s="212"/>
      <c r="D9" s="212"/>
      <c r="E9" s="218"/>
      <c r="F9" s="212"/>
      <c r="G9" s="149" t="s">
        <v>160</v>
      </c>
      <c r="H9" s="149" t="s">
        <v>161</v>
      </c>
      <c r="I9" s="149" t="s">
        <v>162</v>
      </c>
      <c r="J9" s="149" t="s">
        <v>163</v>
      </c>
      <c r="K9" s="182"/>
      <c r="L9" s="228"/>
      <c r="M9" s="228"/>
      <c r="N9" s="228"/>
      <c r="O9" s="228"/>
    </row>
    <row r="10" spans="1:15">
      <c r="A10" s="52">
        <v>1</v>
      </c>
      <c r="B10" s="51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229">
        <v>11</v>
      </c>
      <c r="L10" s="230"/>
      <c r="M10" s="230"/>
      <c r="N10" s="230"/>
      <c r="O10" s="230"/>
    </row>
    <row r="11" spans="1:15" s="3" customFormat="1" ht="18.75" customHeight="1">
      <c r="A11" s="6" t="s">
        <v>36</v>
      </c>
      <c r="B11" s="7">
        <v>1000</v>
      </c>
      <c r="C11" s="31">
        <v>764</v>
      </c>
      <c r="D11" s="31">
        <v>62406</v>
      </c>
      <c r="E11" s="31">
        <v>42585</v>
      </c>
      <c r="F11" s="34">
        <f>SUM(G11:J11)</f>
        <v>77850</v>
      </c>
      <c r="G11" s="31">
        <v>24950</v>
      </c>
      <c r="H11" s="31">
        <v>18000</v>
      </c>
      <c r="I11" s="31">
        <v>9950</v>
      </c>
      <c r="J11" s="31">
        <v>24950</v>
      </c>
      <c r="K11" s="210"/>
      <c r="L11" s="210"/>
      <c r="M11" s="210"/>
      <c r="N11" s="210"/>
      <c r="O11" s="210"/>
    </row>
    <row r="12" spans="1:15" s="3" customFormat="1" ht="18.75" customHeight="1">
      <c r="A12" s="6" t="s">
        <v>37</v>
      </c>
      <c r="B12" s="7">
        <v>1010</v>
      </c>
      <c r="C12" s="159">
        <f>SUM(C13:C21)</f>
        <v>-65448</v>
      </c>
      <c r="D12" s="159">
        <f>SUM(D13:D21)</f>
        <v>-111490</v>
      </c>
      <c r="E12" s="34">
        <f>SUM(E13:E21)</f>
        <v>-87890</v>
      </c>
      <c r="F12" s="34">
        <f t="shared" ref="F12:F65" si="0">SUM(G12:J12)</f>
        <v>-69873</v>
      </c>
      <c r="G12" s="34">
        <f>SUM(G13:G21)</f>
        <v>-22668</v>
      </c>
      <c r="H12" s="34">
        <f>SUM(H13:H21)</f>
        <v>-16105</v>
      </c>
      <c r="I12" s="34">
        <f>SUM(I13:I21)</f>
        <v>-8432</v>
      </c>
      <c r="J12" s="34">
        <f>SUM(J13:J21)</f>
        <v>-22668</v>
      </c>
      <c r="K12" s="210"/>
      <c r="L12" s="210"/>
      <c r="M12" s="210"/>
      <c r="N12" s="210"/>
      <c r="O12" s="210"/>
    </row>
    <row r="13" spans="1:15" ht="18.75" customHeight="1">
      <c r="A13" s="4" t="s">
        <v>164</v>
      </c>
      <c r="B13" s="51">
        <v>1011</v>
      </c>
      <c r="C13" s="22">
        <v>-19821</v>
      </c>
      <c r="D13" s="22">
        <v>-51158</v>
      </c>
      <c r="E13" s="22">
        <v>-35033</v>
      </c>
      <c r="F13" s="24">
        <f t="shared" si="0"/>
        <v>-33426</v>
      </c>
      <c r="G13" s="22">
        <v>-11209</v>
      </c>
      <c r="H13" s="22">
        <v>-7272</v>
      </c>
      <c r="I13" s="22">
        <v>-3736</v>
      </c>
      <c r="J13" s="22">
        <v>-11209</v>
      </c>
      <c r="K13" s="210"/>
      <c r="L13" s="210"/>
      <c r="M13" s="210"/>
      <c r="N13" s="210"/>
      <c r="O13" s="210"/>
    </row>
    <row r="14" spans="1:15" ht="18.75" customHeight="1">
      <c r="A14" s="4" t="s">
        <v>166</v>
      </c>
      <c r="B14" s="51">
        <v>1012</v>
      </c>
      <c r="C14" s="22">
        <v>-423</v>
      </c>
      <c r="D14" s="22">
        <v>-1300</v>
      </c>
      <c r="E14" s="22">
        <v>-776</v>
      </c>
      <c r="F14" s="24">
        <f t="shared" si="0"/>
        <v>-900</v>
      </c>
      <c r="G14" s="22">
        <v>-300</v>
      </c>
      <c r="H14" s="22">
        <v>-200</v>
      </c>
      <c r="I14" s="22">
        <v>-100</v>
      </c>
      <c r="J14" s="22">
        <v>-300</v>
      </c>
      <c r="K14" s="210"/>
      <c r="L14" s="210"/>
      <c r="M14" s="210"/>
      <c r="N14" s="210"/>
      <c r="O14" s="210"/>
    </row>
    <row r="15" spans="1:15" ht="18.75" customHeight="1">
      <c r="A15" s="4" t="s">
        <v>167</v>
      </c>
      <c r="B15" s="51">
        <v>1013</v>
      </c>
      <c r="C15" s="22">
        <v>-3923</v>
      </c>
      <c r="D15" s="22">
        <v>-6700</v>
      </c>
      <c r="E15" s="22">
        <v>-5243</v>
      </c>
      <c r="F15" s="24">
        <f t="shared" si="0"/>
        <v>-6760</v>
      </c>
      <c r="G15" s="22">
        <v>-2400</v>
      </c>
      <c r="H15" s="22">
        <v>-1560</v>
      </c>
      <c r="I15" s="22">
        <v>-400</v>
      </c>
      <c r="J15" s="22">
        <v>-2400</v>
      </c>
      <c r="K15" s="210"/>
      <c r="L15" s="210"/>
      <c r="M15" s="210"/>
      <c r="N15" s="210"/>
      <c r="O15" s="210"/>
    </row>
    <row r="16" spans="1:15" ht="18.75" customHeight="1">
      <c r="A16" s="4" t="s">
        <v>124</v>
      </c>
      <c r="B16" s="51">
        <v>1014</v>
      </c>
      <c r="C16" s="22">
        <v>-13208</v>
      </c>
      <c r="D16" s="22">
        <v>-32789</v>
      </c>
      <c r="E16" s="22">
        <v>-23837</v>
      </c>
      <c r="F16" s="24">
        <f t="shared" si="0"/>
        <v>-17366</v>
      </c>
      <c r="G16" s="22">
        <v>-5540</v>
      </c>
      <c r="H16" s="22">
        <v>-4240</v>
      </c>
      <c r="I16" s="22">
        <v>-2046</v>
      </c>
      <c r="J16" s="22">
        <v>-5540</v>
      </c>
      <c r="K16" s="210"/>
      <c r="L16" s="210"/>
      <c r="M16" s="210"/>
      <c r="N16" s="210"/>
      <c r="O16" s="210"/>
    </row>
    <row r="17" spans="1:15" ht="18.75" customHeight="1">
      <c r="A17" s="4" t="s">
        <v>168</v>
      </c>
      <c r="B17" s="51">
        <v>1015</v>
      </c>
      <c r="C17" s="22">
        <v>-2863</v>
      </c>
      <c r="D17" s="22">
        <v>-7213</v>
      </c>
      <c r="E17" s="22">
        <v>-5244</v>
      </c>
      <c r="F17" s="24">
        <f t="shared" si="0"/>
        <v>-3821</v>
      </c>
      <c r="G17" s="22">
        <v>-1219</v>
      </c>
      <c r="H17" s="22">
        <v>-933</v>
      </c>
      <c r="I17" s="22">
        <v>-450</v>
      </c>
      <c r="J17" s="22">
        <v>-1219</v>
      </c>
      <c r="K17" s="210"/>
      <c r="L17" s="210"/>
      <c r="M17" s="210"/>
      <c r="N17" s="210"/>
      <c r="O17" s="210"/>
    </row>
    <row r="18" spans="1:15" ht="46.5" customHeight="1">
      <c r="A18" s="4" t="s">
        <v>169</v>
      </c>
      <c r="B18" s="51">
        <v>1016</v>
      </c>
      <c r="C18" s="22" t="s">
        <v>165</v>
      </c>
      <c r="D18" s="22">
        <v>-500</v>
      </c>
      <c r="E18" s="22">
        <v>-100</v>
      </c>
      <c r="F18" s="24">
        <f t="shared" si="0"/>
        <v>0</v>
      </c>
      <c r="G18" s="22" t="s">
        <v>165</v>
      </c>
      <c r="H18" s="22" t="s">
        <v>165</v>
      </c>
      <c r="I18" s="22" t="s">
        <v>165</v>
      </c>
      <c r="J18" s="22" t="s">
        <v>165</v>
      </c>
      <c r="K18" s="210"/>
      <c r="L18" s="210"/>
      <c r="M18" s="210"/>
      <c r="N18" s="210"/>
      <c r="O18" s="210"/>
    </row>
    <row r="19" spans="1:15" ht="18.75" customHeight="1">
      <c r="A19" s="4" t="s">
        <v>170</v>
      </c>
      <c r="B19" s="51">
        <v>1017</v>
      </c>
      <c r="C19" s="22">
        <v>-23660</v>
      </c>
      <c r="D19" s="22">
        <v>-7500</v>
      </c>
      <c r="E19" s="22">
        <v>-15838</v>
      </c>
      <c r="F19" s="24">
        <f t="shared" si="0"/>
        <v>-6000</v>
      </c>
      <c r="G19" s="22">
        <v>-1500</v>
      </c>
      <c r="H19" s="22">
        <v>-1500</v>
      </c>
      <c r="I19" s="22">
        <v>-1500</v>
      </c>
      <c r="J19" s="22">
        <v>-1500</v>
      </c>
      <c r="K19" s="210"/>
      <c r="L19" s="210"/>
      <c r="M19" s="210"/>
      <c r="N19" s="210"/>
      <c r="O19" s="210"/>
    </row>
    <row r="20" spans="1:15" ht="18.75" customHeight="1">
      <c r="A20" s="4" t="s">
        <v>171</v>
      </c>
      <c r="B20" s="51">
        <v>1018</v>
      </c>
      <c r="C20" s="22" t="s">
        <v>165</v>
      </c>
      <c r="D20" s="22" t="s">
        <v>165</v>
      </c>
      <c r="E20" s="22" t="s">
        <v>165</v>
      </c>
      <c r="F20" s="24">
        <f t="shared" si="0"/>
        <v>0</v>
      </c>
      <c r="G20" s="22" t="s">
        <v>165</v>
      </c>
      <c r="H20" s="22" t="s">
        <v>165</v>
      </c>
      <c r="I20" s="22" t="s">
        <v>165</v>
      </c>
      <c r="J20" s="22" t="s">
        <v>165</v>
      </c>
      <c r="K20" s="235"/>
      <c r="L20" s="236"/>
      <c r="M20" s="236"/>
      <c r="N20" s="236"/>
      <c r="O20" s="237"/>
    </row>
    <row r="21" spans="1:15" ht="18.75" customHeight="1">
      <c r="A21" s="4" t="s">
        <v>172</v>
      </c>
      <c r="B21" s="51">
        <v>1019</v>
      </c>
      <c r="C21" s="22">
        <v>-1550</v>
      </c>
      <c r="D21" s="22">
        <f>-1300-3030</f>
        <v>-4330</v>
      </c>
      <c r="E21" s="22">
        <v>-1819</v>
      </c>
      <c r="F21" s="24">
        <f t="shared" si="0"/>
        <v>-1600</v>
      </c>
      <c r="G21" s="22">
        <v>-500</v>
      </c>
      <c r="H21" s="22">
        <v>-400</v>
      </c>
      <c r="I21" s="22">
        <v>-200</v>
      </c>
      <c r="J21" s="22">
        <v>-500</v>
      </c>
      <c r="K21" s="210" t="s">
        <v>432</v>
      </c>
      <c r="L21" s="210"/>
      <c r="M21" s="210"/>
      <c r="N21" s="210"/>
      <c r="O21" s="210"/>
    </row>
    <row r="22" spans="1:15" ht="18.75" customHeight="1">
      <c r="A22" s="6" t="s">
        <v>173</v>
      </c>
      <c r="B22" s="7">
        <v>1020</v>
      </c>
      <c r="C22" s="32">
        <f>SUM(C11,C12)</f>
        <v>-64684</v>
      </c>
      <c r="D22" s="161">
        <f t="shared" ref="D22:J22" si="1">SUM(D11,D12)</f>
        <v>-49084</v>
      </c>
      <c r="E22" s="32">
        <f t="shared" si="1"/>
        <v>-45305</v>
      </c>
      <c r="F22" s="32">
        <f t="shared" si="1"/>
        <v>7977</v>
      </c>
      <c r="G22" s="32">
        <f t="shared" si="1"/>
        <v>2282</v>
      </c>
      <c r="H22" s="32">
        <f t="shared" si="1"/>
        <v>1895</v>
      </c>
      <c r="I22" s="32">
        <f t="shared" si="1"/>
        <v>1518</v>
      </c>
      <c r="J22" s="32">
        <f t="shared" si="1"/>
        <v>2282</v>
      </c>
      <c r="K22" s="210"/>
      <c r="L22" s="210"/>
      <c r="M22" s="210"/>
      <c r="N22" s="210"/>
      <c r="O22" s="210"/>
    </row>
    <row r="23" spans="1:15" s="3" customFormat="1" ht="18.75" customHeight="1">
      <c r="A23" s="6" t="s">
        <v>174</v>
      </c>
      <c r="B23" s="7">
        <v>1030</v>
      </c>
      <c r="C23" s="159">
        <f>SUM(C24:C43,C45)</f>
        <v>-6572</v>
      </c>
      <c r="D23" s="159">
        <f>SUM(D24:D43,D45)</f>
        <v>-11519</v>
      </c>
      <c r="E23" s="34">
        <f>SUM(E24:E43,E45)</f>
        <v>-9911</v>
      </c>
      <c r="F23" s="159">
        <f t="shared" si="0"/>
        <v>-7618</v>
      </c>
      <c r="G23" s="34">
        <f>SUM(G24:G43,G45)</f>
        <v>-2180</v>
      </c>
      <c r="H23" s="34">
        <f>SUM(H24:H43,H45)</f>
        <v>-1836</v>
      </c>
      <c r="I23" s="159">
        <f>SUM(I24:I43,I45)</f>
        <v>-1471</v>
      </c>
      <c r="J23" s="159">
        <f>SUM(J24:J43,J45)</f>
        <v>-2131</v>
      </c>
      <c r="K23" s="210"/>
      <c r="L23" s="210"/>
      <c r="M23" s="210"/>
      <c r="N23" s="210"/>
      <c r="O23" s="210"/>
    </row>
    <row r="24" spans="1:15" ht="18.75" customHeight="1">
      <c r="A24" s="4" t="s">
        <v>175</v>
      </c>
      <c r="B24" s="62">
        <v>1031</v>
      </c>
      <c r="C24" s="22" t="s">
        <v>165</v>
      </c>
      <c r="D24" s="22" t="s">
        <v>165</v>
      </c>
      <c r="E24" s="22" t="s">
        <v>165</v>
      </c>
      <c r="F24" s="24">
        <f t="shared" si="0"/>
        <v>0</v>
      </c>
      <c r="G24" s="22" t="s">
        <v>165</v>
      </c>
      <c r="H24" s="22" t="s">
        <v>165</v>
      </c>
      <c r="I24" s="22" t="s">
        <v>165</v>
      </c>
      <c r="J24" s="22" t="s">
        <v>165</v>
      </c>
      <c r="K24" s="210"/>
      <c r="L24" s="210"/>
      <c r="M24" s="210"/>
      <c r="N24" s="210"/>
      <c r="O24" s="210"/>
    </row>
    <row r="25" spans="1:15" ht="18.75" customHeight="1">
      <c r="A25" s="4" t="s">
        <v>176</v>
      </c>
      <c r="B25" s="62">
        <v>1032</v>
      </c>
      <c r="C25" s="22" t="s">
        <v>165</v>
      </c>
      <c r="D25" s="22" t="s">
        <v>165</v>
      </c>
      <c r="E25" s="22" t="s">
        <v>165</v>
      </c>
      <c r="F25" s="24">
        <f t="shared" si="0"/>
        <v>0</v>
      </c>
      <c r="G25" s="22" t="s">
        <v>165</v>
      </c>
      <c r="H25" s="22" t="s">
        <v>165</v>
      </c>
      <c r="I25" s="22" t="s">
        <v>165</v>
      </c>
      <c r="J25" s="22" t="s">
        <v>165</v>
      </c>
      <c r="K25" s="210"/>
      <c r="L25" s="210"/>
      <c r="M25" s="210"/>
      <c r="N25" s="210"/>
      <c r="O25" s="210"/>
    </row>
    <row r="26" spans="1:15" ht="18.75" customHeight="1">
      <c r="A26" s="4" t="s">
        <v>177</v>
      </c>
      <c r="B26" s="62">
        <v>1033</v>
      </c>
      <c r="C26" s="22">
        <v>-80</v>
      </c>
      <c r="D26" s="22">
        <v>-100</v>
      </c>
      <c r="E26" s="22">
        <v>-100</v>
      </c>
      <c r="F26" s="24">
        <f t="shared" si="0"/>
        <v>-100</v>
      </c>
      <c r="G26" s="22">
        <v>-25</v>
      </c>
      <c r="H26" s="22">
        <v>-25</v>
      </c>
      <c r="I26" s="22">
        <v>-25</v>
      </c>
      <c r="J26" s="22">
        <v>-25</v>
      </c>
      <c r="K26" s="210"/>
      <c r="L26" s="210"/>
      <c r="M26" s="210"/>
      <c r="N26" s="210"/>
      <c r="O26" s="210"/>
    </row>
    <row r="27" spans="1:15" ht="18.75" customHeight="1">
      <c r="A27" s="4" t="s">
        <v>178</v>
      </c>
      <c r="B27" s="62">
        <v>1034</v>
      </c>
      <c r="C27" s="22" t="s">
        <v>165</v>
      </c>
      <c r="D27" s="22" t="s">
        <v>165</v>
      </c>
      <c r="E27" s="22" t="s">
        <v>165</v>
      </c>
      <c r="F27" s="24">
        <f t="shared" si="0"/>
        <v>0</v>
      </c>
      <c r="G27" s="22" t="s">
        <v>165</v>
      </c>
      <c r="H27" s="22" t="s">
        <v>165</v>
      </c>
      <c r="I27" s="22" t="s">
        <v>165</v>
      </c>
      <c r="J27" s="22" t="s">
        <v>165</v>
      </c>
      <c r="K27" s="210"/>
      <c r="L27" s="210"/>
      <c r="M27" s="210"/>
      <c r="N27" s="210"/>
      <c r="O27" s="210"/>
    </row>
    <row r="28" spans="1:15" ht="18.75" customHeight="1">
      <c r="A28" s="4" t="s">
        <v>179</v>
      </c>
      <c r="B28" s="62">
        <v>1035</v>
      </c>
      <c r="C28" s="22" t="s">
        <v>165</v>
      </c>
      <c r="D28" s="22" t="s">
        <v>165</v>
      </c>
      <c r="E28" s="22" t="s">
        <v>165</v>
      </c>
      <c r="F28" s="24">
        <f t="shared" si="0"/>
        <v>0</v>
      </c>
      <c r="G28" s="22" t="s">
        <v>165</v>
      </c>
      <c r="H28" s="22" t="s">
        <v>165</v>
      </c>
      <c r="I28" s="22" t="s">
        <v>165</v>
      </c>
      <c r="J28" s="22" t="s">
        <v>165</v>
      </c>
      <c r="K28" s="210"/>
      <c r="L28" s="210"/>
      <c r="M28" s="210"/>
      <c r="N28" s="210"/>
      <c r="O28" s="210"/>
    </row>
    <row r="29" spans="1:15" ht="18.75" customHeight="1">
      <c r="A29" s="4" t="s">
        <v>180</v>
      </c>
      <c r="B29" s="62">
        <v>1036</v>
      </c>
      <c r="C29" s="22" t="s">
        <v>165</v>
      </c>
      <c r="D29" s="22" t="s">
        <v>165</v>
      </c>
      <c r="E29" s="22" t="s">
        <v>165</v>
      </c>
      <c r="F29" s="24">
        <f t="shared" si="0"/>
        <v>0</v>
      </c>
      <c r="G29" s="22" t="s">
        <v>165</v>
      </c>
      <c r="H29" s="22" t="s">
        <v>165</v>
      </c>
      <c r="I29" s="22" t="s">
        <v>165</v>
      </c>
      <c r="J29" s="22" t="s">
        <v>165</v>
      </c>
      <c r="K29" s="210"/>
      <c r="L29" s="210"/>
      <c r="M29" s="210"/>
      <c r="N29" s="210"/>
      <c r="O29" s="210"/>
    </row>
    <row r="30" spans="1:15" ht="18.75" customHeight="1">
      <c r="A30" s="4" t="s">
        <v>181</v>
      </c>
      <c r="B30" s="62">
        <v>1037</v>
      </c>
      <c r="C30" s="22" t="s">
        <v>165</v>
      </c>
      <c r="D30" s="22" t="s">
        <v>165</v>
      </c>
      <c r="E30" s="22" t="s">
        <v>165</v>
      </c>
      <c r="F30" s="24">
        <f t="shared" si="0"/>
        <v>0</v>
      </c>
      <c r="G30" s="22" t="s">
        <v>165</v>
      </c>
      <c r="H30" s="22" t="s">
        <v>165</v>
      </c>
      <c r="I30" s="22" t="s">
        <v>165</v>
      </c>
      <c r="J30" s="22" t="s">
        <v>165</v>
      </c>
      <c r="K30" s="210"/>
      <c r="L30" s="210"/>
      <c r="M30" s="210"/>
      <c r="N30" s="210"/>
      <c r="O30" s="210"/>
    </row>
    <row r="31" spans="1:15" ht="18.75" customHeight="1">
      <c r="A31" s="4" t="s">
        <v>182</v>
      </c>
      <c r="B31" s="62">
        <v>1038</v>
      </c>
      <c r="C31" s="22">
        <v>-4876</v>
      </c>
      <c r="D31" s="22">
        <v>-8180</v>
      </c>
      <c r="E31" s="22">
        <v>-6682</v>
      </c>
      <c r="F31" s="24">
        <f t="shared" si="0"/>
        <v>-5416</v>
      </c>
      <c r="G31" s="22">
        <v>-1529</v>
      </c>
      <c r="H31" s="22">
        <v>-1329</v>
      </c>
      <c r="I31" s="22">
        <v>-1029</v>
      </c>
      <c r="J31" s="22">
        <v>-1529</v>
      </c>
      <c r="K31" s="210"/>
      <c r="L31" s="210"/>
      <c r="M31" s="210"/>
      <c r="N31" s="210"/>
      <c r="O31" s="210"/>
    </row>
    <row r="32" spans="1:15" ht="18.75" customHeight="1">
      <c r="A32" s="4" t="s">
        <v>183</v>
      </c>
      <c r="B32" s="62">
        <v>1039</v>
      </c>
      <c r="C32" s="22">
        <v>-1073</v>
      </c>
      <c r="D32" s="22">
        <v>-1799</v>
      </c>
      <c r="E32" s="22">
        <v>-1470</v>
      </c>
      <c r="F32" s="163">
        <f t="shared" si="0"/>
        <v>-1192</v>
      </c>
      <c r="G32" s="22">
        <v>-336</v>
      </c>
      <c r="H32" s="22">
        <v>-292</v>
      </c>
      <c r="I32" s="22">
        <v>-227</v>
      </c>
      <c r="J32" s="22">
        <v>-337</v>
      </c>
      <c r="K32" s="210"/>
      <c r="L32" s="210"/>
      <c r="M32" s="210"/>
      <c r="N32" s="210"/>
      <c r="O32" s="210"/>
    </row>
    <row r="33" spans="1:15" ht="37.5">
      <c r="A33" s="4" t="s">
        <v>184</v>
      </c>
      <c r="B33" s="62">
        <v>1040</v>
      </c>
      <c r="C33" s="22">
        <v>-296</v>
      </c>
      <c r="D33" s="22">
        <v>-700</v>
      </c>
      <c r="E33" s="22">
        <v>-348</v>
      </c>
      <c r="F33" s="24">
        <f t="shared" si="0"/>
        <v>-120</v>
      </c>
      <c r="G33" s="22">
        <v>-30</v>
      </c>
      <c r="H33" s="22">
        <v>-30</v>
      </c>
      <c r="I33" s="22">
        <v>-30</v>
      </c>
      <c r="J33" s="22">
        <v>-30</v>
      </c>
      <c r="K33" s="210"/>
      <c r="L33" s="210"/>
      <c r="M33" s="210"/>
      <c r="N33" s="210"/>
      <c r="O33" s="210"/>
    </row>
    <row r="34" spans="1:15" ht="37.5">
      <c r="A34" s="4" t="s">
        <v>185</v>
      </c>
      <c r="B34" s="62">
        <v>1041</v>
      </c>
      <c r="C34" s="22" t="s">
        <v>165</v>
      </c>
      <c r="D34" s="22" t="s">
        <v>165</v>
      </c>
      <c r="E34" s="22" t="s">
        <v>165</v>
      </c>
      <c r="F34" s="24">
        <f t="shared" si="0"/>
        <v>0</v>
      </c>
      <c r="G34" s="22" t="s">
        <v>165</v>
      </c>
      <c r="H34" s="22" t="s">
        <v>165</v>
      </c>
      <c r="I34" s="22" t="s">
        <v>165</v>
      </c>
      <c r="J34" s="22" t="s">
        <v>165</v>
      </c>
      <c r="K34" s="210"/>
      <c r="L34" s="210"/>
      <c r="M34" s="210"/>
      <c r="N34" s="210"/>
      <c r="O34" s="210"/>
    </row>
    <row r="35" spans="1:15" ht="18.75" customHeight="1">
      <c r="A35" s="4" t="s">
        <v>186</v>
      </c>
      <c r="B35" s="62">
        <v>1042</v>
      </c>
      <c r="C35" s="22" t="s">
        <v>165</v>
      </c>
      <c r="D35" s="22" t="s">
        <v>165</v>
      </c>
      <c r="E35" s="22" t="s">
        <v>165</v>
      </c>
      <c r="F35" s="24">
        <f t="shared" si="0"/>
        <v>0</v>
      </c>
      <c r="G35" s="22" t="s">
        <v>165</v>
      </c>
      <c r="H35" s="22" t="s">
        <v>165</v>
      </c>
      <c r="I35" s="22" t="s">
        <v>165</v>
      </c>
      <c r="J35" s="22" t="s">
        <v>165</v>
      </c>
      <c r="K35" s="210"/>
      <c r="L35" s="210"/>
      <c r="M35" s="210"/>
      <c r="N35" s="210"/>
      <c r="O35" s="210"/>
    </row>
    <row r="36" spans="1:15" ht="18.75" customHeight="1">
      <c r="A36" s="4" t="s">
        <v>187</v>
      </c>
      <c r="B36" s="62">
        <v>1043</v>
      </c>
      <c r="C36" s="22" t="s">
        <v>165</v>
      </c>
      <c r="D36" s="22" t="s">
        <v>165</v>
      </c>
      <c r="E36" s="22" t="s">
        <v>165</v>
      </c>
      <c r="F36" s="24">
        <f t="shared" si="0"/>
        <v>0</v>
      </c>
      <c r="G36" s="22" t="s">
        <v>165</v>
      </c>
      <c r="H36" s="22" t="s">
        <v>165</v>
      </c>
      <c r="I36" s="22" t="s">
        <v>165</v>
      </c>
      <c r="J36" s="22" t="s">
        <v>165</v>
      </c>
      <c r="K36" s="210"/>
      <c r="L36" s="210"/>
      <c r="M36" s="210"/>
      <c r="N36" s="210"/>
      <c r="O36" s="210"/>
    </row>
    <row r="37" spans="1:15" ht="18.75" customHeight="1">
      <c r="A37" s="4" t="s">
        <v>188</v>
      </c>
      <c r="B37" s="62">
        <v>1044</v>
      </c>
      <c r="C37" s="22" t="s">
        <v>165</v>
      </c>
      <c r="D37" s="22" t="s">
        <v>165</v>
      </c>
      <c r="E37" s="22" t="s">
        <v>165</v>
      </c>
      <c r="F37" s="24">
        <f t="shared" si="0"/>
        <v>0</v>
      </c>
      <c r="G37" s="22" t="s">
        <v>165</v>
      </c>
      <c r="H37" s="22" t="s">
        <v>165</v>
      </c>
      <c r="I37" s="22" t="s">
        <v>165</v>
      </c>
      <c r="J37" s="22" t="s">
        <v>165</v>
      </c>
      <c r="K37" s="210"/>
      <c r="L37" s="210"/>
      <c r="M37" s="210"/>
      <c r="N37" s="210"/>
      <c r="O37" s="210"/>
    </row>
    <row r="38" spans="1:15" ht="18.75" customHeight="1">
      <c r="A38" s="4" t="s">
        <v>189</v>
      </c>
      <c r="B38" s="62">
        <v>1045</v>
      </c>
      <c r="C38" s="22" t="s">
        <v>165</v>
      </c>
      <c r="D38" s="22" t="s">
        <v>165</v>
      </c>
      <c r="E38" s="22" t="s">
        <v>165</v>
      </c>
      <c r="F38" s="24">
        <f t="shared" si="0"/>
        <v>0</v>
      </c>
      <c r="G38" s="22" t="s">
        <v>165</v>
      </c>
      <c r="H38" s="22" t="s">
        <v>165</v>
      </c>
      <c r="I38" s="22" t="s">
        <v>165</v>
      </c>
      <c r="J38" s="22" t="s">
        <v>165</v>
      </c>
      <c r="K38" s="210"/>
      <c r="L38" s="210"/>
      <c r="M38" s="210"/>
      <c r="N38" s="210"/>
      <c r="O38" s="210"/>
    </row>
    <row r="39" spans="1:15" ht="18.75" customHeight="1">
      <c r="A39" s="4" t="s">
        <v>190</v>
      </c>
      <c r="B39" s="62">
        <v>1046</v>
      </c>
      <c r="C39" s="22" t="s">
        <v>165</v>
      </c>
      <c r="D39" s="22" t="s">
        <v>165</v>
      </c>
      <c r="E39" s="22" t="s">
        <v>165</v>
      </c>
      <c r="F39" s="24">
        <f t="shared" si="0"/>
        <v>0</v>
      </c>
      <c r="G39" s="22" t="s">
        <v>165</v>
      </c>
      <c r="H39" s="22" t="s">
        <v>165</v>
      </c>
      <c r="I39" s="22" t="s">
        <v>165</v>
      </c>
      <c r="J39" s="22" t="s">
        <v>165</v>
      </c>
      <c r="K39" s="210"/>
      <c r="L39" s="210"/>
      <c r="M39" s="210"/>
      <c r="N39" s="210"/>
      <c r="O39" s="210"/>
    </row>
    <row r="40" spans="1:15" ht="18.75" customHeight="1">
      <c r="A40" s="4" t="s">
        <v>191</v>
      </c>
      <c r="B40" s="62">
        <v>1047</v>
      </c>
      <c r="C40" s="22" t="s">
        <v>165</v>
      </c>
      <c r="D40" s="22" t="s">
        <v>165</v>
      </c>
      <c r="E40" s="22" t="s">
        <v>165</v>
      </c>
      <c r="F40" s="24">
        <f t="shared" si="0"/>
        <v>0</v>
      </c>
      <c r="G40" s="22" t="s">
        <v>165</v>
      </c>
      <c r="H40" s="22" t="s">
        <v>165</v>
      </c>
      <c r="I40" s="22" t="s">
        <v>165</v>
      </c>
      <c r="J40" s="22" t="s">
        <v>165</v>
      </c>
      <c r="K40" s="210"/>
      <c r="L40" s="210"/>
      <c r="M40" s="210"/>
      <c r="N40" s="210"/>
      <c r="O40" s="210"/>
    </row>
    <row r="41" spans="1:15" ht="18.75" customHeight="1">
      <c r="A41" s="4" t="s">
        <v>192</v>
      </c>
      <c r="B41" s="62">
        <v>1048</v>
      </c>
      <c r="C41" s="22" t="s">
        <v>165</v>
      </c>
      <c r="D41" s="22">
        <v>-100</v>
      </c>
      <c r="E41" s="22">
        <v>-16</v>
      </c>
      <c r="F41" s="24">
        <f t="shared" si="0"/>
        <v>-20</v>
      </c>
      <c r="G41" s="22">
        <v>-5</v>
      </c>
      <c r="H41" s="22">
        <v>-5</v>
      </c>
      <c r="I41" s="22">
        <v>-5</v>
      </c>
      <c r="J41" s="22">
        <v>-5</v>
      </c>
      <c r="K41" s="210"/>
      <c r="L41" s="210"/>
      <c r="M41" s="210"/>
      <c r="N41" s="210"/>
      <c r="O41" s="210"/>
    </row>
    <row r="42" spans="1:15" ht="18.75" customHeight="1">
      <c r="A42" s="4" t="s">
        <v>193</v>
      </c>
      <c r="B42" s="62">
        <v>1049</v>
      </c>
      <c r="C42" s="22">
        <v>-16</v>
      </c>
      <c r="D42" s="22">
        <v>-50</v>
      </c>
      <c r="E42" s="22">
        <v>-5</v>
      </c>
      <c r="F42" s="24">
        <f t="shared" si="0"/>
        <v>-20</v>
      </c>
      <c r="G42" s="22">
        <v>-5</v>
      </c>
      <c r="H42" s="22">
        <v>-5</v>
      </c>
      <c r="I42" s="22">
        <v>-5</v>
      </c>
      <c r="J42" s="22">
        <v>-5</v>
      </c>
      <c r="K42" s="210"/>
      <c r="L42" s="210"/>
      <c r="M42" s="210"/>
      <c r="N42" s="210"/>
      <c r="O42" s="210"/>
    </row>
    <row r="43" spans="1:15" ht="37.5">
      <c r="A43" s="4" t="s">
        <v>194</v>
      </c>
      <c r="B43" s="62">
        <v>1050</v>
      </c>
      <c r="C43" s="22">
        <v>-82</v>
      </c>
      <c r="D43" s="22">
        <v>-250</v>
      </c>
      <c r="E43" s="22">
        <v>-150</v>
      </c>
      <c r="F43" s="24">
        <f t="shared" si="0"/>
        <v>0</v>
      </c>
      <c r="G43" s="22" t="s">
        <v>165</v>
      </c>
      <c r="H43" s="22" t="s">
        <v>165</v>
      </c>
      <c r="I43" s="22" t="s">
        <v>165</v>
      </c>
      <c r="J43" s="22" t="s">
        <v>165</v>
      </c>
      <c r="K43" s="210"/>
      <c r="L43" s="210"/>
      <c r="M43" s="210"/>
      <c r="N43" s="210"/>
      <c r="O43" s="210"/>
    </row>
    <row r="44" spans="1:15" ht="18.75" customHeight="1">
      <c r="A44" s="4" t="s">
        <v>195</v>
      </c>
      <c r="B44" s="110" t="s">
        <v>196</v>
      </c>
      <c r="C44" s="22">
        <v>-82</v>
      </c>
      <c r="D44" s="22">
        <v>-250</v>
      </c>
      <c r="E44" s="22">
        <v>-150</v>
      </c>
      <c r="F44" s="24">
        <f t="shared" si="0"/>
        <v>0</v>
      </c>
      <c r="G44" s="22" t="s">
        <v>165</v>
      </c>
      <c r="H44" s="22" t="s">
        <v>165</v>
      </c>
      <c r="I44" s="22" t="s">
        <v>165</v>
      </c>
      <c r="J44" s="22" t="s">
        <v>165</v>
      </c>
      <c r="K44" s="210"/>
      <c r="L44" s="210"/>
      <c r="M44" s="210"/>
      <c r="N44" s="210"/>
      <c r="O44" s="210"/>
    </row>
    <row r="45" spans="1:15" ht="33.75" customHeight="1">
      <c r="A45" s="4" t="s">
        <v>197</v>
      </c>
      <c r="B45" s="62">
        <v>1051</v>
      </c>
      <c r="C45" s="22">
        <v>-149</v>
      </c>
      <c r="D45" s="22">
        <v>-340</v>
      </c>
      <c r="E45" s="22">
        <v>-1140</v>
      </c>
      <c r="F45" s="24">
        <f t="shared" si="0"/>
        <v>-750</v>
      </c>
      <c r="G45" s="22">
        <v>-250</v>
      </c>
      <c r="H45" s="22">
        <v>-150</v>
      </c>
      <c r="I45" s="22">
        <v>-150</v>
      </c>
      <c r="J45" s="22">
        <v>-200</v>
      </c>
      <c r="K45" s="226" t="s">
        <v>433</v>
      </c>
      <c r="L45" s="226"/>
      <c r="M45" s="226"/>
      <c r="N45" s="226"/>
      <c r="O45" s="226"/>
    </row>
    <row r="46" spans="1:15" s="3" customFormat="1" ht="18.75" customHeight="1">
      <c r="A46" s="6" t="s">
        <v>198</v>
      </c>
      <c r="B46" s="7">
        <v>1060</v>
      </c>
      <c r="C46" s="34">
        <f>SUM(C47:C53)</f>
        <v>0</v>
      </c>
      <c r="D46" s="34">
        <f>SUM(D47:D53)</f>
        <v>0</v>
      </c>
      <c r="E46" s="34">
        <f>SUM(E47:E53)</f>
        <v>0</v>
      </c>
      <c r="F46" s="34">
        <f t="shared" si="0"/>
        <v>0</v>
      </c>
      <c r="G46" s="34">
        <f>SUM(G47:G53)</f>
        <v>0</v>
      </c>
      <c r="H46" s="34">
        <f>SUM(H47:H53)</f>
        <v>0</v>
      </c>
      <c r="I46" s="34">
        <f>SUM(I47:I53)</f>
        <v>0</v>
      </c>
      <c r="J46" s="34">
        <f>SUM(J47:J53)</f>
        <v>0</v>
      </c>
      <c r="K46" s="210"/>
      <c r="L46" s="210"/>
      <c r="M46" s="210"/>
      <c r="N46" s="210"/>
      <c r="O46" s="210"/>
    </row>
    <row r="47" spans="1:15" ht="18.75" customHeight="1">
      <c r="A47" s="4" t="s">
        <v>199</v>
      </c>
      <c r="B47" s="5">
        <v>1061</v>
      </c>
      <c r="C47" s="22" t="s">
        <v>165</v>
      </c>
      <c r="D47" s="22" t="s">
        <v>165</v>
      </c>
      <c r="E47" s="22" t="s">
        <v>165</v>
      </c>
      <c r="F47" s="24">
        <f t="shared" si="0"/>
        <v>0</v>
      </c>
      <c r="G47" s="22" t="s">
        <v>165</v>
      </c>
      <c r="H47" s="22" t="s">
        <v>165</v>
      </c>
      <c r="I47" s="22" t="s">
        <v>165</v>
      </c>
      <c r="J47" s="22" t="s">
        <v>165</v>
      </c>
      <c r="K47" s="210"/>
      <c r="L47" s="210"/>
      <c r="M47" s="210"/>
      <c r="N47" s="210"/>
      <c r="O47" s="210"/>
    </row>
    <row r="48" spans="1:15" ht="18.75" customHeight="1">
      <c r="A48" s="4" t="s">
        <v>200</v>
      </c>
      <c r="B48" s="5">
        <v>1062</v>
      </c>
      <c r="C48" s="22" t="s">
        <v>165</v>
      </c>
      <c r="D48" s="22" t="s">
        <v>165</v>
      </c>
      <c r="E48" s="22" t="s">
        <v>165</v>
      </c>
      <c r="F48" s="24">
        <f t="shared" si="0"/>
        <v>0</v>
      </c>
      <c r="G48" s="22" t="s">
        <v>165</v>
      </c>
      <c r="H48" s="22" t="s">
        <v>165</v>
      </c>
      <c r="I48" s="22" t="s">
        <v>165</v>
      </c>
      <c r="J48" s="22" t="s">
        <v>165</v>
      </c>
      <c r="K48" s="210"/>
      <c r="L48" s="210"/>
      <c r="M48" s="210"/>
      <c r="N48" s="210"/>
      <c r="O48" s="210"/>
    </row>
    <row r="49" spans="1:15" ht="18.75" customHeight="1">
      <c r="A49" s="4" t="s">
        <v>182</v>
      </c>
      <c r="B49" s="5">
        <v>1063</v>
      </c>
      <c r="C49" s="22" t="s">
        <v>165</v>
      </c>
      <c r="D49" s="22" t="s">
        <v>165</v>
      </c>
      <c r="E49" s="22" t="s">
        <v>165</v>
      </c>
      <c r="F49" s="24">
        <f t="shared" si="0"/>
        <v>0</v>
      </c>
      <c r="G49" s="22" t="s">
        <v>165</v>
      </c>
      <c r="H49" s="22" t="s">
        <v>165</v>
      </c>
      <c r="I49" s="22" t="s">
        <v>165</v>
      </c>
      <c r="J49" s="22" t="s">
        <v>165</v>
      </c>
      <c r="K49" s="210"/>
      <c r="L49" s="210"/>
      <c r="M49" s="210"/>
      <c r="N49" s="210"/>
      <c r="O49" s="210"/>
    </row>
    <row r="50" spans="1:15" ht="18.75" customHeight="1">
      <c r="A50" s="4" t="s">
        <v>183</v>
      </c>
      <c r="B50" s="5">
        <v>1064</v>
      </c>
      <c r="C50" s="22" t="s">
        <v>165</v>
      </c>
      <c r="D50" s="22" t="s">
        <v>165</v>
      </c>
      <c r="E50" s="22" t="s">
        <v>165</v>
      </c>
      <c r="F50" s="24">
        <f t="shared" si="0"/>
        <v>0</v>
      </c>
      <c r="G50" s="22" t="s">
        <v>165</v>
      </c>
      <c r="H50" s="22" t="s">
        <v>165</v>
      </c>
      <c r="I50" s="22" t="s">
        <v>165</v>
      </c>
      <c r="J50" s="22" t="s">
        <v>165</v>
      </c>
      <c r="K50" s="210"/>
      <c r="L50" s="210"/>
      <c r="M50" s="210"/>
      <c r="N50" s="210"/>
      <c r="O50" s="210"/>
    </row>
    <row r="51" spans="1:15" ht="18.75" customHeight="1">
      <c r="A51" s="4" t="s">
        <v>201</v>
      </c>
      <c r="B51" s="5">
        <v>1065</v>
      </c>
      <c r="C51" s="22" t="s">
        <v>165</v>
      </c>
      <c r="D51" s="22" t="s">
        <v>165</v>
      </c>
      <c r="E51" s="22" t="s">
        <v>165</v>
      </c>
      <c r="F51" s="24">
        <f t="shared" si="0"/>
        <v>0</v>
      </c>
      <c r="G51" s="22" t="s">
        <v>165</v>
      </c>
      <c r="H51" s="22" t="s">
        <v>165</v>
      </c>
      <c r="I51" s="22" t="s">
        <v>165</v>
      </c>
      <c r="J51" s="22" t="s">
        <v>165</v>
      </c>
      <c r="K51" s="210"/>
      <c r="L51" s="210"/>
      <c r="M51" s="210"/>
      <c r="N51" s="210"/>
      <c r="O51" s="210"/>
    </row>
    <row r="52" spans="1:15" ht="18.75" customHeight="1">
      <c r="A52" s="4" t="s">
        <v>202</v>
      </c>
      <c r="B52" s="5">
        <v>1066</v>
      </c>
      <c r="C52" s="22" t="s">
        <v>165</v>
      </c>
      <c r="D52" s="22" t="s">
        <v>165</v>
      </c>
      <c r="E52" s="22" t="s">
        <v>165</v>
      </c>
      <c r="F52" s="24">
        <f t="shared" si="0"/>
        <v>0</v>
      </c>
      <c r="G52" s="22" t="s">
        <v>165</v>
      </c>
      <c r="H52" s="22" t="s">
        <v>165</v>
      </c>
      <c r="I52" s="22" t="s">
        <v>165</v>
      </c>
      <c r="J52" s="22" t="s">
        <v>165</v>
      </c>
      <c r="K52" s="210"/>
      <c r="L52" s="210"/>
      <c r="M52" s="210"/>
      <c r="N52" s="210"/>
      <c r="O52" s="210"/>
    </row>
    <row r="53" spans="1:15" ht="18.75" customHeight="1">
      <c r="A53" s="4" t="s">
        <v>203</v>
      </c>
      <c r="B53" s="5">
        <v>1067</v>
      </c>
      <c r="C53" s="22" t="s">
        <v>165</v>
      </c>
      <c r="D53" s="22" t="s">
        <v>165</v>
      </c>
      <c r="E53" s="22" t="s">
        <v>165</v>
      </c>
      <c r="F53" s="24">
        <f t="shared" si="0"/>
        <v>0</v>
      </c>
      <c r="G53" s="22" t="s">
        <v>165</v>
      </c>
      <c r="H53" s="22" t="s">
        <v>165</v>
      </c>
      <c r="I53" s="22" t="s">
        <v>165</v>
      </c>
      <c r="J53" s="22" t="s">
        <v>165</v>
      </c>
      <c r="K53" s="210"/>
      <c r="L53" s="210"/>
      <c r="M53" s="210"/>
      <c r="N53" s="210"/>
      <c r="O53" s="210"/>
    </row>
    <row r="54" spans="1:15" s="3" customFormat="1" ht="18.75" customHeight="1">
      <c r="A54" s="6" t="s">
        <v>204</v>
      </c>
      <c r="B54" s="7">
        <v>1070</v>
      </c>
      <c r="C54" s="34">
        <f>SUM(C55:C58)</f>
        <v>1168</v>
      </c>
      <c r="D54" s="34">
        <f>SUM(D55:D58)</f>
        <v>0</v>
      </c>
      <c r="E54" s="34">
        <f>SUM(E55:E58)</f>
        <v>2524</v>
      </c>
      <c r="F54" s="34">
        <f t="shared" si="0"/>
        <v>0</v>
      </c>
      <c r="G54" s="34">
        <f>SUM(G55:G58)</f>
        <v>0</v>
      </c>
      <c r="H54" s="34">
        <f>SUM(H55:H58)</f>
        <v>0</v>
      </c>
      <c r="I54" s="34">
        <f>SUM(I55:I58)</f>
        <v>0</v>
      </c>
      <c r="J54" s="34">
        <f>SUM(J55:J58)</f>
        <v>0</v>
      </c>
      <c r="K54" s="210"/>
      <c r="L54" s="210"/>
      <c r="M54" s="210"/>
      <c r="N54" s="210"/>
      <c r="O54" s="210"/>
    </row>
    <row r="55" spans="1:15" ht="18.75" customHeight="1">
      <c r="A55" s="4" t="s">
        <v>205</v>
      </c>
      <c r="B55" s="5">
        <v>1071</v>
      </c>
      <c r="C55" s="22">
        <v>1168</v>
      </c>
      <c r="D55" s="22"/>
      <c r="E55" s="22">
        <v>2524</v>
      </c>
      <c r="F55" s="24">
        <f t="shared" si="0"/>
        <v>0</v>
      </c>
      <c r="G55" s="22"/>
      <c r="H55" s="22"/>
      <c r="I55" s="22"/>
      <c r="J55" s="22"/>
      <c r="K55" s="210"/>
      <c r="L55" s="210"/>
      <c r="M55" s="210"/>
      <c r="N55" s="210"/>
      <c r="O55" s="210"/>
    </row>
    <row r="56" spans="1:15" ht="18.75" customHeight="1">
      <c r="A56" s="106" t="s">
        <v>409</v>
      </c>
      <c r="B56" s="158">
        <v>1072</v>
      </c>
      <c r="C56" s="22"/>
      <c r="D56" s="22"/>
      <c r="E56" s="22"/>
      <c r="F56" s="24">
        <f t="shared" si="0"/>
        <v>0</v>
      </c>
      <c r="G56" s="22"/>
      <c r="H56" s="22"/>
      <c r="I56" s="22"/>
      <c r="J56" s="22"/>
      <c r="K56" s="210"/>
      <c r="L56" s="210"/>
      <c r="M56" s="210"/>
      <c r="N56" s="210"/>
      <c r="O56" s="210"/>
    </row>
    <row r="57" spans="1:15" ht="18.75" customHeight="1">
      <c r="A57" s="106" t="s">
        <v>411</v>
      </c>
      <c r="B57" s="158" t="s">
        <v>410</v>
      </c>
      <c r="C57" s="22"/>
      <c r="D57" s="22"/>
      <c r="E57" s="22"/>
      <c r="F57" s="24">
        <f t="shared" si="0"/>
        <v>0</v>
      </c>
      <c r="G57" s="22"/>
      <c r="H57" s="22"/>
      <c r="I57" s="22"/>
      <c r="J57" s="22"/>
      <c r="K57" s="210"/>
      <c r="L57" s="210"/>
      <c r="M57" s="210"/>
      <c r="N57" s="210"/>
      <c r="O57" s="210"/>
    </row>
    <row r="58" spans="1:15" ht="18.75" customHeight="1">
      <c r="A58" s="4" t="s">
        <v>206</v>
      </c>
      <c r="B58" s="5">
        <v>1073</v>
      </c>
      <c r="C58" s="22"/>
      <c r="D58" s="22"/>
      <c r="E58" s="22"/>
      <c r="F58" s="24">
        <f t="shared" si="0"/>
        <v>0</v>
      </c>
      <c r="G58" s="22"/>
      <c r="H58" s="22"/>
      <c r="I58" s="22"/>
      <c r="J58" s="22"/>
      <c r="K58" s="210"/>
      <c r="L58" s="210"/>
      <c r="M58" s="210"/>
      <c r="N58" s="210"/>
      <c r="O58" s="210"/>
    </row>
    <row r="59" spans="1:15" s="3" customFormat="1" ht="18.75" customHeight="1">
      <c r="A59" s="93" t="s">
        <v>207</v>
      </c>
      <c r="B59" s="7">
        <v>1080</v>
      </c>
      <c r="C59" s="34">
        <f>SUM(C60:C65)</f>
        <v>-3554</v>
      </c>
      <c r="D59" s="34">
        <f>SUM(D60:D65)</f>
        <v>0</v>
      </c>
      <c r="E59" s="34">
        <f>SUM(E60:E65)</f>
        <v>-2953</v>
      </c>
      <c r="F59" s="34">
        <f t="shared" si="0"/>
        <v>0</v>
      </c>
      <c r="G59" s="34">
        <f>SUM(G60:G65)</f>
        <v>0</v>
      </c>
      <c r="H59" s="34">
        <f>SUM(H60:H65)</f>
        <v>0</v>
      </c>
      <c r="I59" s="34">
        <f>SUM(I60:I65)</f>
        <v>0</v>
      </c>
      <c r="J59" s="34">
        <f>SUM(J60:J65)</f>
        <v>0</v>
      </c>
      <c r="K59" s="210"/>
      <c r="L59" s="210"/>
      <c r="M59" s="210"/>
      <c r="N59" s="210"/>
      <c r="O59" s="210"/>
    </row>
    <row r="60" spans="1:15" ht="18.75" customHeight="1">
      <c r="A60" s="4" t="s">
        <v>205</v>
      </c>
      <c r="B60" s="5">
        <v>1081</v>
      </c>
      <c r="C60" s="22" t="s">
        <v>165</v>
      </c>
      <c r="D60" s="22" t="s">
        <v>165</v>
      </c>
      <c r="E60" s="22" t="s">
        <v>165</v>
      </c>
      <c r="F60" s="24">
        <f t="shared" si="0"/>
        <v>0</v>
      </c>
      <c r="G60" s="22" t="s">
        <v>165</v>
      </c>
      <c r="H60" s="22" t="s">
        <v>165</v>
      </c>
      <c r="I60" s="22" t="s">
        <v>165</v>
      </c>
      <c r="J60" s="22" t="s">
        <v>165</v>
      </c>
      <c r="K60" s="210"/>
      <c r="L60" s="210"/>
      <c r="M60" s="210"/>
      <c r="N60" s="210"/>
      <c r="O60" s="210"/>
    </row>
    <row r="61" spans="1:15" ht="18.75" customHeight="1">
      <c r="A61" s="4" t="s">
        <v>208</v>
      </c>
      <c r="B61" s="5">
        <v>1082</v>
      </c>
      <c r="C61" s="22" t="s">
        <v>165</v>
      </c>
      <c r="D61" s="22" t="s">
        <v>165</v>
      </c>
      <c r="E61" s="22" t="s">
        <v>165</v>
      </c>
      <c r="F61" s="24">
        <f t="shared" si="0"/>
        <v>0</v>
      </c>
      <c r="G61" s="22" t="s">
        <v>165</v>
      </c>
      <c r="H61" s="22" t="s">
        <v>165</v>
      </c>
      <c r="I61" s="22" t="s">
        <v>165</v>
      </c>
      <c r="J61" s="22" t="s">
        <v>165</v>
      </c>
      <c r="K61" s="210"/>
      <c r="L61" s="210"/>
      <c r="M61" s="210"/>
      <c r="N61" s="210"/>
      <c r="O61" s="210"/>
    </row>
    <row r="62" spans="1:15" ht="18.75" customHeight="1">
      <c r="A62" s="4" t="s">
        <v>209</v>
      </c>
      <c r="B62" s="5">
        <v>1083</v>
      </c>
      <c r="C62" s="22" t="s">
        <v>165</v>
      </c>
      <c r="D62" s="22" t="s">
        <v>165</v>
      </c>
      <c r="E62" s="22" t="s">
        <v>165</v>
      </c>
      <c r="F62" s="24">
        <f t="shared" si="0"/>
        <v>0</v>
      </c>
      <c r="G62" s="22" t="s">
        <v>165</v>
      </c>
      <c r="H62" s="22" t="s">
        <v>165</v>
      </c>
      <c r="I62" s="22" t="s">
        <v>165</v>
      </c>
      <c r="J62" s="22" t="s">
        <v>165</v>
      </c>
      <c r="K62" s="210"/>
      <c r="L62" s="210"/>
      <c r="M62" s="210"/>
      <c r="N62" s="210"/>
      <c r="O62" s="210"/>
    </row>
    <row r="63" spans="1:15" ht="18.75" customHeight="1">
      <c r="A63" s="4" t="s">
        <v>210</v>
      </c>
      <c r="B63" s="5">
        <v>1084</v>
      </c>
      <c r="C63" s="22" t="s">
        <v>165</v>
      </c>
      <c r="D63" s="22" t="s">
        <v>165</v>
      </c>
      <c r="E63" s="22" t="s">
        <v>165</v>
      </c>
      <c r="F63" s="24">
        <f t="shared" si="0"/>
        <v>0</v>
      </c>
      <c r="G63" s="22" t="s">
        <v>165</v>
      </c>
      <c r="H63" s="22" t="s">
        <v>165</v>
      </c>
      <c r="I63" s="22" t="s">
        <v>165</v>
      </c>
      <c r="J63" s="22" t="s">
        <v>165</v>
      </c>
      <c r="K63" s="210"/>
      <c r="L63" s="210"/>
      <c r="M63" s="210"/>
      <c r="N63" s="210"/>
      <c r="O63" s="210"/>
    </row>
    <row r="64" spans="1:15" ht="18.75" customHeight="1">
      <c r="A64" s="4" t="s">
        <v>211</v>
      </c>
      <c r="B64" s="5">
        <v>1085</v>
      </c>
      <c r="C64" s="22" t="s">
        <v>165</v>
      </c>
      <c r="D64" s="22" t="s">
        <v>165</v>
      </c>
      <c r="E64" s="22" t="s">
        <v>165</v>
      </c>
      <c r="F64" s="24">
        <f t="shared" si="0"/>
        <v>0</v>
      </c>
      <c r="G64" s="22" t="s">
        <v>165</v>
      </c>
      <c r="H64" s="22" t="s">
        <v>165</v>
      </c>
      <c r="I64" s="22" t="s">
        <v>165</v>
      </c>
      <c r="J64" s="22" t="s">
        <v>165</v>
      </c>
      <c r="K64" s="210"/>
      <c r="L64" s="210"/>
      <c r="M64" s="210"/>
      <c r="N64" s="210"/>
      <c r="O64" s="210"/>
    </row>
    <row r="65" spans="1:15" ht="18.75" customHeight="1">
      <c r="A65" s="4" t="s">
        <v>212</v>
      </c>
      <c r="B65" s="5">
        <v>1086</v>
      </c>
      <c r="C65" s="22">
        <v>-3554</v>
      </c>
      <c r="D65" s="22" t="s">
        <v>165</v>
      </c>
      <c r="E65" s="22">
        <v>-2953</v>
      </c>
      <c r="F65" s="24">
        <f t="shared" si="0"/>
        <v>0</v>
      </c>
      <c r="G65" s="22" t="s">
        <v>165</v>
      </c>
      <c r="H65" s="22" t="s">
        <v>165</v>
      </c>
      <c r="I65" s="22" t="s">
        <v>165</v>
      </c>
      <c r="J65" s="22" t="s">
        <v>165</v>
      </c>
      <c r="K65" s="210"/>
      <c r="L65" s="210"/>
      <c r="M65" s="210"/>
      <c r="N65" s="210"/>
      <c r="O65" s="210"/>
    </row>
    <row r="66" spans="1:15" s="3" customFormat="1" ht="18.75" customHeight="1">
      <c r="A66" s="6" t="s">
        <v>213</v>
      </c>
      <c r="B66" s="7">
        <v>1100</v>
      </c>
      <c r="C66" s="161">
        <f>SUM(C22,C23,C46,C54,C59)</f>
        <v>-73642</v>
      </c>
      <c r="D66" s="161">
        <f t="shared" ref="D66:J66" si="2">SUM(D22,D23,D46,D54,D59)</f>
        <v>-60603</v>
      </c>
      <c r="E66" s="161">
        <f t="shared" si="2"/>
        <v>-55645</v>
      </c>
      <c r="F66" s="159">
        <f t="shared" si="2"/>
        <v>359</v>
      </c>
      <c r="G66" s="32">
        <f t="shared" si="2"/>
        <v>102</v>
      </c>
      <c r="H66" s="32">
        <f t="shared" si="2"/>
        <v>59</v>
      </c>
      <c r="I66" s="161">
        <f t="shared" si="2"/>
        <v>47</v>
      </c>
      <c r="J66" s="161">
        <f t="shared" si="2"/>
        <v>151</v>
      </c>
      <c r="K66" s="210"/>
      <c r="L66" s="210"/>
      <c r="M66" s="210"/>
      <c r="N66" s="210"/>
      <c r="O66" s="210"/>
    </row>
    <row r="67" spans="1:15" s="3" customFormat="1" ht="18.75" customHeight="1">
      <c r="A67" s="6" t="s">
        <v>214</v>
      </c>
      <c r="B67" s="7">
        <v>1110</v>
      </c>
      <c r="C67" s="31"/>
      <c r="D67" s="31"/>
      <c r="E67" s="31"/>
      <c r="F67" s="34">
        <f t="shared" ref="F67:F76" si="3">SUM(G67:J67)</f>
        <v>0</v>
      </c>
      <c r="G67" s="31"/>
      <c r="H67" s="31"/>
      <c r="I67" s="31"/>
      <c r="J67" s="31"/>
      <c r="K67" s="210"/>
      <c r="L67" s="210"/>
      <c r="M67" s="210"/>
      <c r="N67" s="210"/>
      <c r="O67" s="210"/>
    </row>
    <row r="68" spans="1:15" s="3" customFormat="1" ht="18.75" customHeight="1">
      <c r="A68" s="6" t="s">
        <v>215</v>
      </c>
      <c r="B68" s="7">
        <v>1120</v>
      </c>
      <c r="C68" s="31" t="s">
        <v>165</v>
      </c>
      <c r="D68" s="31" t="s">
        <v>165</v>
      </c>
      <c r="E68" s="31" t="s">
        <v>165</v>
      </c>
      <c r="F68" s="34">
        <f t="shared" si="3"/>
        <v>0</v>
      </c>
      <c r="G68" s="31" t="s">
        <v>165</v>
      </c>
      <c r="H68" s="31" t="s">
        <v>165</v>
      </c>
      <c r="I68" s="31" t="s">
        <v>165</v>
      </c>
      <c r="J68" s="31" t="s">
        <v>165</v>
      </c>
      <c r="K68" s="210"/>
      <c r="L68" s="210"/>
      <c r="M68" s="210"/>
      <c r="N68" s="210"/>
      <c r="O68" s="210"/>
    </row>
    <row r="69" spans="1:15" s="3" customFormat="1" ht="18.75" customHeight="1">
      <c r="A69" s="6" t="s">
        <v>216</v>
      </c>
      <c r="B69" s="7">
        <v>1130</v>
      </c>
      <c r="C69" s="31"/>
      <c r="D69" s="31"/>
      <c r="E69" s="31"/>
      <c r="F69" s="34">
        <f t="shared" si="3"/>
        <v>0</v>
      </c>
      <c r="G69" s="31"/>
      <c r="H69" s="31"/>
      <c r="I69" s="31"/>
      <c r="J69" s="31"/>
      <c r="K69" s="210"/>
      <c r="L69" s="210"/>
      <c r="M69" s="210"/>
      <c r="N69" s="210"/>
      <c r="O69" s="210"/>
    </row>
    <row r="70" spans="1:15" s="3" customFormat="1" ht="18.75" customHeight="1">
      <c r="A70" s="6" t="s">
        <v>217</v>
      </c>
      <c r="B70" s="7">
        <v>1140</v>
      </c>
      <c r="C70" s="31" t="s">
        <v>165</v>
      </c>
      <c r="D70" s="31" t="s">
        <v>165</v>
      </c>
      <c r="E70" s="31" t="s">
        <v>165</v>
      </c>
      <c r="F70" s="34">
        <f t="shared" si="3"/>
        <v>0</v>
      </c>
      <c r="G70" s="31" t="s">
        <v>165</v>
      </c>
      <c r="H70" s="31" t="s">
        <v>165</v>
      </c>
      <c r="I70" s="31" t="s">
        <v>165</v>
      </c>
      <c r="J70" s="31" t="s">
        <v>165</v>
      </c>
      <c r="K70" s="210"/>
      <c r="L70" s="210"/>
      <c r="M70" s="210"/>
      <c r="N70" s="210"/>
      <c r="O70" s="210"/>
    </row>
    <row r="71" spans="1:15" s="3" customFormat="1" ht="18.75" customHeight="1">
      <c r="A71" s="6" t="s">
        <v>218</v>
      </c>
      <c r="B71" s="7">
        <v>1150</v>
      </c>
      <c r="C71" s="34">
        <f>SUM(C72:C73)</f>
        <v>51588</v>
      </c>
      <c r="D71" s="34">
        <f t="shared" ref="D71:J71" si="4">SUM(D72:D73)</f>
        <v>61468</v>
      </c>
      <c r="E71" s="34">
        <f t="shared" si="4"/>
        <v>51147</v>
      </c>
      <c r="F71" s="34">
        <f t="shared" si="3"/>
        <v>0</v>
      </c>
      <c r="G71" s="34">
        <f t="shared" si="4"/>
        <v>0</v>
      </c>
      <c r="H71" s="34">
        <f t="shared" si="4"/>
        <v>0</v>
      </c>
      <c r="I71" s="34">
        <f t="shared" si="4"/>
        <v>0</v>
      </c>
      <c r="J71" s="34">
        <f t="shared" si="4"/>
        <v>0</v>
      </c>
      <c r="K71" s="210"/>
      <c r="L71" s="210"/>
      <c r="M71" s="210"/>
      <c r="N71" s="210"/>
      <c r="O71" s="210"/>
    </row>
    <row r="72" spans="1:15" ht="18.75" customHeight="1">
      <c r="A72" s="4" t="s">
        <v>205</v>
      </c>
      <c r="B72" s="5">
        <v>1151</v>
      </c>
      <c r="C72" s="22"/>
      <c r="D72" s="22"/>
      <c r="E72" s="22"/>
      <c r="F72" s="24">
        <f t="shared" si="3"/>
        <v>0</v>
      </c>
      <c r="G72" s="22"/>
      <c r="H72" s="22"/>
      <c r="I72" s="22"/>
      <c r="J72" s="22"/>
      <c r="K72" s="210"/>
      <c r="L72" s="210"/>
      <c r="M72" s="210"/>
      <c r="N72" s="210"/>
      <c r="O72" s="210"/>
    </row>
    <row r="73" spans="1:15" ht="18.75" customHeight="1">
      <c r="A73" s="4" t="s">
        <v>219</v>
      </c>
      <c r="B73" s="5">
        <v>1152</v>
      </c>
      <c r="C73" s="22">
        <v>51588</v>
      </c>
      <c r="D73" s="22">
        <v>61468</v>
      </c>
      <c r="E73" s="22">
        <v>51147</v>
      </c>
      <c r="F73" s="24">
        <f t="shared" si="3"/>
        <v>0</v>
      </c>
      <c r="G73" s="22"/>
      <c r="H73" s="22"/>
      <c r="I73" s="22"/>
      <c r="J73" s="22"/>
      <c r="K73" s="210" t="s">
        <v>434</v>
      </c>
      <c r="L73" s="210"/>
      <c r="M73" s="210"/>
      <c r="N73" s="210"/>
      <c r="O73" s="210"/>
    </row>
    <row r="74" spans="1:15" s="3" customFormat="1" ht="18.75" customHeight="1">
      <c r="A74" s="6" t="s">
        <v>220</v>
      </c>
      <c r="B74" s="7">
        <v>1160</v>
      </c>
      <c r="C74" s="34">
        <f>SUM(C75:C76)</f>
        <v>0</v>
      </c>
      <c r="D74" s="34">
        <f t="shared" ref="D74:J74" si="5">SUM(D75:D76)</f>
        <v>0</v>
      </c>
      <c r="E74" s="34">
        <f t="shared" si="5"/>
        <v>0</v>
      </c>
      <c r="F74" s="34">
        <f t="shared" si="3"/>
        <v>0</v>
      </c>
      <c r="G74" s="34">
        <f t="shared" si="5"/>
        <v>0</v>
      </c>
      <c r="H74" s="34">
        <f t="shared" si="5"/>
        <v>0</v>
      </c>
      <c r="I74" s="34">
        <f t="shared" si="5"/>
        <v>0</v>
      </c>
      <c r="J74" s="34">
        <f t="shared" si="5"/>
        <v>0</v>
      </c>
      <c r="K74" s="210"/>
      <c r="L74" s="210"/>
      <c r="M74" s="210"/>
      <c r="N74" s="210"/>
      <c r="O74" s="210"/>
    </row>
    <row r="75" spans="1:15" ht="18.75" customHeight="1">
      <c r="A75" s="4" t="s">
        <v>205</v>
      </c>
      <c r="B75" s="5">
        <v>1161</v>
      </c>
      <c r="C75" s="22" t="s">
        <v>165</v>
      </c>
      <c r="D75" s="22" t="s">
        <v>165</v>
      </c>
      <c r="E75" s="22" t="s">
        <v>165</v>
      </c>
      <c r="F75" s="24">
        <f t="shared" si="3"/>
        <v>0</v>
      </c>
      <c r="G75" s="22" t="s">
        <v>165</v>
      </c>
      <c r="H75" s="22" t="s">
        <v>165</v>
      </c>
      <c r="I75" s="22" t="s">
        <v>165</v>
      </c>
      <c r="J75" s="22" t="s">
        <v>165</v>
      </c>
      <c r="K75" s="210"/>
      <c r="L75" s="210"/>
      <c r="M75" s="210"/>
      <c r="N75" s="210"/>
      <c r="O75" s="210"/>
    </row>
    <row r="76" spans="1:15" ht="18.75" customHeight="1">
      <c r="A76" s="4" t="s">
        <v>221</v>
      </c>
      <c r="B76" s="5">
        <v>1162</v>
      </c>
      <c r="C76" s="22" t="s">
        <v>165</v>
      </c>
      <c r="D76" s="22" t="s">
        <v>165</v>
      </c>
      <c r="E76" s="22" t="s">
        <v>165</v>
      </c>
      <c r="F76" s="24">
        <f t="shared" si="3"/>
        <v>0</v>
      </c>
      <c r="G76" s="22" t="s">
        <v>165</v>
      </c>
      <c r="H76" s="22" t="s">
        <v>165</v>
      </c>
      <c r="I76" s="22" t="s">
        <v>165</v>
      </c>
      <c r="J76" s="22" t="s">
        <v>165</v>
      </c>
      <c r="K76" s="210"/>
      <c r="L76" s="210"/>
      <c r="M76" s="210"/>
      <c r="N76" s="210"/>
      <c r="O76" s="210"/>
    </row>
    <row r="77" spans="1:15" ht="18.75" customHeight="1">
      <c r="A77" s="6" t="s">
        <v>222</v>
      </c>
      <c r="B77" s="7">
        <v>1170</v>
      </c>
      <c r="C77" s="161">
        <f>SUM(C66,C67,C68,C69,C70,C71,C74)</f>
        <v>-22054</v>
      </c>
      <c r="D77" s="161">
        <f t="shared" ref="D77:J77" si="6">SUM(D66,D67,D68,D69,D70,D71,D74)</f>
        <v>865</v>
      </c>
      <c r="E77" s="161">
        <f t="shared" si="6"/>
        <v>-4498</v>
      </c>
      <c r="F77" s="159">
        <f t="shared" si="6"/>
        <v>359</v>
      </c>
      <c r="G77" s="32">
        <f t="shared" si="6"/>
        <v>102</v>
      </c>
      <c r="H77" s="32">
        <f t="shared" si="6"/>
        <v>59</v>
      </c>
      <c r="I77" s="161">
        <f t="shared" si="6"/>
        <v>47</v>
      </c>
      <c r="J77" s="161">
        <f t="shared" si="6"/>
        <v>151</v>
      </c>
      <c r="K77" s="210"/>
      <c r="L77" s="210"/>
      <c r="M77" s="210"/>
      <c r="N77" s="210"/>
      <c r="O77" s="210"/>
    </row>
    <row r="78" spans="1:15" ht="18.75" customHeight="1">
      <c r="A78" s="4" t="s">
        <v>223</v>
      </c>
      <c r="B78" s="51">
        <v>1180</v>
      </c>
      <c r="C78" s="22" t="s">
        <v>165</v>
      </c>
      <c r="D78" s="22" t="s">
        <v>165</v>
      </c>
      <c r="E78" s="22" t="s">
        <v>165</v>
      </c>
      <c r="F78" s="24">
        <f>SUM(G78:J78)</f>
        <v>0</v>
      </c>
      <c r="G78" s="22" t="s">
        <v>165</v>
      </c>
      <c r="H78" s="22" t="s">
        <v>165</v>
      </c>
      <c r="I78" s="22" t="s">
        <v>165</v>
      </c>
      <c r="J78" s="22" t="s">
        <v>165</v>
      </c>
      <c r="K78" s="210"/>
      <c r="L78" s="210"/>
      <c r="M78" s="210"/>
      <c r="N78" s="210"/>
      <c r="O78" s="210"/>
    </row>
    <row r="79" spans="1:15" ht="18.75" customHeight="1">
      <c r="A79" s="4" t="s">
        <v>224</v>
      </c>
      <c r="B79" s="51">
        <v>1181</v>
      </c>
      <c r="C79" s="22"/>
      <c r="D79" s="22"/>
      <c r="E79" s="22"/>
      <c r="F79" s="24">
        <f>SUM(G79:J79)</f>
        <v>0</v>
      </c>
      <c r="G79" s="22"/>
      <c r="H79" s="22"/>
      <c r="I79" s="22"/>
      <c r="J79" s="22"/>
      <c r="K79" s="210"/>
      <c r="L79" s="210"/>
      <c r="M79" s="210"/>
      <c r="N79" s="210"/>
      <c r="O79" s="210"/>
    </row>
    <row r="80" spans="1:15" ht="18.75" customHeight="1">
      <c r="A80" s="4" t="s">
        <v>225</v>
      </c>
      <c r="B80" s="5">
        <v>1190</v>
      </c>
      <c r="C80" s="22"/>
      <c r="D80" s="22"/>
      <c r="E80" s="22"/>
      <c r="F80" s="24">
        <f>SUM(G80:J80)</f>
        <v>0</v>
      </c>
      <c r="G80" s="22"/>
      <c r="H80" s="22"/>
      <c r="I80" s="22"/>
      <c r="J80" s="22"/>
      <c r="K80" s="210"/>
      <c r="L80" s="210"/>
      <c r="M80" s="210"/>
      <c r="N80" s="210"/>
      <c r="O80" s="210"/>
    </row>
    <row r="81" spans="1:15" ht="18.75" customHeight="1">
      <c r="A81" s="4" t="s">
        <v>226</v>
      </c>
      <c r="B81" s="52">
        <v>1191</v>
      </c>
      <c r="C81" s="22" t="s">
        <v>165</v>
      </c>
      <c r="D81" s="22" t="s">
        <v>165</v>
      </c>
      <c r="E81" s="22" t="s">
        <v>165</v>
      </c>
      <c r="F81" s="24">
        <f>SUM(G81:J81)</f>
        <v>0</v>
      </c>
      <c r="G81" s="22" t="s">
        <v>165</v>
      </c>
      <c r="H81" s="22" t="s">
        <v>165</v>
      </c>
      <c r="I81" s="22" t="s">
        <v>165</v>
      </c>
      <c r="J81" s="22" t="s">
        <v>165</v>
      </c>
      <c r="K81" s="210"/>
      <c r="L81" s="210"/>
      <c r="M81" s="210"/>
      <c r="N81" s="210"/>
      <c r="O81" s="210"/>
    </row>
    <row r="82" spans="1:15" ht="18.75" customHeight="1">
      <c r="A82" s="6" t="s">
        <v>227</v>
      </c>
      <c r="B82" s="7">
        <v>1200</v>
      </c>
      <c r="C82" s="161">
        <f>SUM(C77,C78,C79,C80,C81)</f>
        <v>-22054</v>
      </c>
      <c r="D82" s="161">
        <f t="shared" ref="D82:J82" si="7">SUM(D77,D78,D79,D80,D81)</f>
        <v>865</v>
      </c>
      <c r="E82" s="161">
        <f t="shared" si="7"/>
        <v>-4498</v>
      </c>
      <c r="F82" s="159">
        <f t="shared" si="7"/>
        <v>359</v>
      </c>
      <c r="G82" s="32">
        <f t="shared" si="7"/>
        <v>102</v>
      </c>
      <c r="H82" s="32">
        <f t="shared" si="7"/>
        <v>59</v>
      </c>
      <c r="I82" s="161">
        <f t="shared" si="7"/>
        <v>47</v>
      </c>
      <c r="J82" s="161">
        <f t="shared" si="7"/>
        <v>151</v>
      </c>
      <c r="K82" s="210"/>
      <c r="L82" s="210"/>
      <c r="M82" s="210"/>
      <c r="N82" s="210"/>
      <c r="O82" s="210"/>
    </row>
    <row r="83" spans="1:15" ht="18.75" customHeight="1">
      <c r="A83" s="4" t="s">
        <v>228</v>
      </c>
      <c r="B83" s="52">
        <v>1201</v>
      </c>
      <c r="C83" s="81">
        <f t="shared" ref="C83:J83" si="8">IF(C82&gt;0,C82,0)</f>
        <v>0</v>
      </c>
      <c r="D83" s="81">
        <f t="shared" si="8"/>
        <v>865</v>
      </c>
      <c r="E83" s="81">
        <f t="shared" si="8"/>
        <v>0</v>
      </c>
      <c r="F83" s="162">
        <f t="shared" si="8"/>
        <v>359</v>
      </c>
      <c r="G83" s="81">
        <f t="shared" si="8"/>
        <v>102</v>
      </c>
      <c r="H83" s="81">
        <f t="shared" si="8"/>
        <v>59</v>
      </c>
      <c r="I83" s="81">
        <f t="shared" si="8"/>
        <v>47</v>
      </c>
      <c r="J83" s="81">
        <f t="shared" si="8"/>
        <v>151</v>
      </c>
      <c r="K83" s="210"/>
      <c r="L83" s="210"/>
      <c r="M83" s="210"/>
      <c r="N83" s="210"/>
      <c r="O83" s="210"/>
    </row>
    <row r="84" spans="1:15" ht="18.75" customHeight="1">
      <c r="A84" s="4" t="s">
        <v>229</v>
      </c>
      <c r="B84" s="52">
        <v>1202</v>
      </c>
      <c r="C84" s="81">
        <f t="shared" ref="C84:J84" si="9">IF(C82&lt;0,C82,0)</f>
        <v>-22054</v>
      </c>
      <c r="D84" s="81">
        <f t="shared" si="9"/>
        <v>0</v>
      </c>
      <c r="E84" s="81">
        <f t="shared" si="9"/>
        <v>-4498</v>
      </c>
      <c r="F84" s="81">
        <f t="shared" si="9"/>
        <v>0</v>
      </c>
      <c r="G84" s="81">
        <f t="shared" si="9"/>
        <v>0</v>
      </c>
      <c r="H84" s="81">
        <f t="shared" si="9"/>
        <v>0</v>
      </c>
      <c r="I84" s="81">
        <f t="shared" si="9"/>
        <v>0</v>
      </c>
      <c r="J84" s="81">
        <f t="shared" si="9"/>
        <v>0</v>
      </c>
      <c r="K84" s="210"/>
      <c r="L84" s="210"/>
      <c r="M84" s="210"/>
      <c r="N84" s="210"/>
      <c r="O84" s="210"/>
    </row>
    <row r="85" spans="1:15" ht="18.75" customHeight="1">
      <c r="A85" s="6" t="s">
        <v>230</v>
      </c>
      <c r="B85" s="5">
        <v>1210</v>
      </c>
      <c r="C85" s="32">
        <f>SUM(C11,C54,C67,C69,C71,C79,C80)</f>
        <v>53520</v>
      </c>
      <c r="D85" s="32">
        <f t="shared" ref="D85:J85" si="10">SUM(D11,D54,D67,D69,D71,D79,D80)</f>
        <v>123874</v>
      </c>
      <c r="E85" s="32">
        <f t="shared" si="10"/>
        <v>96256</v>
      </c>
      <c r="F85" s="32">
        <f t="shared" si="10"/>
        <v>77850</v>
      </c>
      <c r="G85" s="32">
        <f t="shared" si="10"/>
        <v>24950</v>
      </c>
      <c r="H85" s="32">
        <f t="shared" si="10"/>
        <v>18000</v>
      </c>
      <c r="I85" s="32">
        <f t="shared" si="10"/>
        <v>9950</v>
      </c>
      <c r="J85" s="32">
        <f t="shared" si="10"/>
        <v>24950</v>
      </c>
      <c r="K85" s="210"/>
      <c r="L85" s="210"/>
      <c r="M85" s="210"/>
      <c r="N85" s="210"/>
      <c r="O85" s="210"/>
    </row>
    <row r="86" spans="1:15" ht="18.75" customHeight="1">
      <c r="A86" s="6" t="s">
        <v>231</v>
      </c>
      <c r="B86" s="5">
        <v>1220</v>
      </c>
      <c r="C86" s="161">
        <f>SUM(C12,C23,C46,C59,C68,C70,C74,C78,C81)</f>
        <v>-75574</v>
      </c>
      <c r="D86" s="161">
        <f t="shared" ref="D86:J86" si="11">SUM(D12,D23,D46,D59,D68,D70,D74,D78,D81)</f>
        <v>-123009</v>
      </c>
      <c r="E86" s="32">
        <f t="shared" si="11"/>
        <v>-100754</v>
      </c>
      <c r="F86" s="161">
        <f t="shared" si="11"/>
        <v>-77491</v>
      </c>
      <c r="G86" s="32">
        <f t="shared" si="11"/>
        <v>-24848</v>
      </c>
      <c r="H86" s="32">
        <f t="shared" si="11"/>
        <v>-17941</v>
      </c>
      <c r="I86" s="32">
        <f t="shared" si="11"/>
        <v>-9903</v>
      </c>
      <c r="J86" s="32">
        <f t="shared" si="11"/>
        <v>-24799</v>
      </c>
      <c r="K86" s="210"/>
      <c r="L86" s="210"/>
      <c r="M86" s="210"/>
      <c r="N86" s="210"/>
      <c r="O86" s="210"/>
    </row>
    <row r="87" spans="1:15" ht="18.75" customHeight="1">
      <c r="A87" s="4" t="s">
        <v>232</v>
      </c>
      <c r="B87" s="5">
        <v>1230</v>
      </c>
      <c r="C87" s="22"/>
      <c r="D87" s="22"/>
      <c r="E87" s="22"/>
      <c r="F87" s="24">
        <f>SUM(G87:J87)</f>
        <v>0</v>
      </c>
      <c r="G87" s="22"/>
      <c r="H87" s="22"/>
      <c r="I87" s="22"/>
      <c r="J87" s="22"/>
      <c r="K87" s="210"/>
      <c r="L87" s="210"/>
      <c r="M87" s="210"/>
      <c r="N87" s="210"/>
      <c r="O87" s="210"/>
    </row>
    <row r="88" spans="1:15" ht="38.25" customHeight="1">
      <c r="A88" s="117" t="s">
        <v>233</v>
      </c>
      <c r="B88" s="7">
        <v>1300</v>
      </c>
      <c r="C88" s="161">
        <f t="shared" ref="C88:J88" si="12">C66+C95</f>
        <v>-49686</v>
      </c>
      <c r="D88" s="161">
        <f t="shared" si="12"/>
        <v>-52403</v>
      </c>
      <c r="E88" s="32">
        <f t="shared" si="12"/>
        <v>-39459</v>
      </c>
      <c r="F88" s="32">
        <f t="shared" si="12"/>
        <v>6479</v>
      </c>
      <c r="G88" s="32">
        <f t="shared" si="12"/>
        <v>1632</v>
      </c>
      <c r="H88" s="32">
        <f t="shared" si="12"/>
        <v>1589</v>
      </c>
      <c r="I88" s="161">
        <f t="shared" si="12"/>
        <v>1577</v>
      </c>
      <c r="J88" s="161">
        <f t="shared" si="12"/>
        <v>1681</v>
      </c>
      <c r="K88" s="241"/>
      <c r="L88" s="242"/>
      <c r="M88" s="242"/>
      <c r="N88" s="242"/>
      <c r="O88" s="243"/>
    </row>
    <row r="89" spans="1:15" ht="18.75" customHeight="1">
      <c r="A89" s="238" t="s">
        <v>234</v>
      </c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  <c r="M89" s="239"/>
      <c r="N89" s="239"/>
      <c r="O89" s="240"/>
    </row>
    <row r="90" spans="1:15" ht="18.75" customHeight="1">
      <c r="A90" s="4" t="s">
        <v>235</v>
      </c>
      <c r="B90" s="5">
        <v>1400</v>
      </c>
      <c r="C90" s="22">
        <v>20784</v>
      </c>
      <c r="D90" s="22">
        <v>59158</v>
      </c>
      <c r="E90" s="22">
        <v>35809</v>
      </c>
      <c r="F90" s="24">
        <f t="shared" ref="F90:F97" si="13">SUM(G90:J90)</f>
        <v>34326</v>
      </c>
      <c r="G90" s="22">
        <v>11509</v>
      </c>
      <c r="H90" s="22">
        <v>7472</v>
      </c>
      <c r="I90" s="22">
        <v>3836</v>
      </c>
      <c r="J90" s="22">
        <v>11509</v>
      </c>
      <c r="K90" s="210"/>
      <c r="L90" s="210"/>
      <c r="M90" s="210"/>
      <c r="N90" s="210"/>
      <c r="O90" s="210"/>
    </row>
    <row r="91" spans="1:15" ht="18.75" customHeight="1">
      <c r="A91" s="4" t="s">
        <v>236</v>
      </c>
      <c r="B91" s="58">
        <v>1401</v>
      </c>
      <c r="C91" s="22">
        <v>19821</v>
      </c>
      <c r="D91" s="22">
        <v>51158</v>
      </c>
      <c r="E91" s="22">
        <v>35033</v>
      </c>
      <c r="F91" s="24">
        <f t="shared" si="13"/>
        <v>33426</v>
      </c>
      <c r="G91" s="22">
        <v>11209</v>
      </c>
      <c r="H91" s="22">
        <v>7272</v>
      </c>
      <c r="I91" s="22">
        <v>3736</v>
      </c>
      <c r="J91" s="22">
        <v>11209</v>
      </c>
      <c r="K91" s="210"/>
      <c r="L91" s="210"/>
      <c r="M91" s="210"/>
      <c r="N91" s="210"/>
      <c r="O91" s="210"/>
    </row>
    <row r="92" spans="1:15" ht="18.75" customHeight="1">
      <c r="A92" s="4" t="s">
        <v>237</v>
      </c>
      <c r="B92" s="58">
        <v>1402</v>
      </c>
      <c r="C92" s="22">
        <v>963</v>
      </c>
      <c r="D92" s="22">
        <v>8000</v>
      </c>
      <c r="E92" s="22">
        <v>776</v>
      </c>
      <c r="F92" s="24">
        <f t="shared" si="13"/>
        <v>900</v>
      </c>
      <c r="G92" s="22">
        <v>300</v>
      </c>
      <c r="H92" s="22">
        <v>200</v>
      </c>
      <c r="I92" s="22">
        <v>100</v>
      </c>
      <c r="J92" s="22">
        <v>300</v>
      </c>
      <c r="K92" s="210"/>
      <c r="L92" s="210"/>
      <c r="M92" s="210"/>
      <c r="N92" s="210"/>
      <c r="O92" s="210"/>
    </row>
    <row r="93" spans="1:15" ht="18.75" customHeight="1">
      <c r="A93" s="4" t="s">
        <v>124</v>
      </c>
      <c r="B93" s="59">
        <v>1410</v>
      </c>
      <c r="C93" s="22">
        <v>18084</v>
      </c>
      <c r="D93" s="22">
        <v>40968</v>
      </c>
      <c r="E93" s="22">
        <v>30519</v>
      </c>
      <c r="F93" s="24">
        <f t="shared" si="13"/>
        <v>22782</v>
      </c>
      <c r="G93" s="22">
        <v>7069</v>
      </c>
      <c r="H93" s="22">
        <v>5569</v>
      </c>
      <c r="I93" s="22">
        <v>3075</v>
      </c>
      <c r="J93" s="22">
        <v>7069</v>
      </c>
      <c r="K93" s="210"/>
      <c r="L93" s="210"/>
      <c r="M93" s="210"/>
      <c r="N93" s="210"/>
      <c r="O93" s="210"/>
    </row>
    <row r="94" spans="1:15" ht="18.75" customHeight="1">
      <c r="A94" s="4" t="s">
        <v>168</v>
      </c>
      <c r="B94" s="59">
        <v>1420</v>
      </c>
      <c r="C94" s="22">
        <v>3936</v>
      </c>
      <c r="D94" s="22">
        <v>9013</v>
      </c>
      <c r="E94" s="22">
        <v>6714</v>
      </c>
      <c r="F94" s="24">
        <f t="shared" si="13"/>
        <v>5013</v>
      </c>
      <c r="G94" s="22">
        <v>1556</v>
      </c>
      <c r="H94" s="22">
        <v>1225</v>
      </c>
      <c r="I94" s="22">
        <v>676</v>
      </c>
      <c r="J94" s="22">
        <v>1556</v>
      </c>
      <c r="K94" s="210"/>
      <c r="L94" s="210"/>
      <c r="M94" s="210"/>
      <c r="N94" s="210"/>
      <c r="O94" s="210"/>
    </row>
    <row r="95" spans="1:15" ht="18.75" customHeight="1">
      <c r="A95" s="4" t="s">
        <v>238</v>
      </c>
      <c r="B95" s="59">
        <v>1430</v>
      </c>
      <c r="C95" s="22">
        <v>23956</v>
      </c>
      <c r="D95" s="22">
        <v>8200</v>
      </c>
      <c r="E95" s="22">
        <v>16186</v>
      </c>
      <c r="F95" s="24">
        <f t="shared" si="13"/>
        <v>6120</v>
      </c>
      <c r="G95" s="22">
        <v>1530</v>
      </c>
      <c r="H95" s="22">
        <v>1530</v>
      </c>
      <c r="I95" s="22">
        <v>1530</v>
      </c>
      <c r="J95" s="22">
        <v>1530</v>
      </c>
      <c r="K95" s="210"/>
      <c r="L95" s="210"/>
      <c r="M95" s="210"/>
      <c r="N95" s="210"/>
      <c r="O95" s="210"/>
    </row>
    <row r="96" spans="1:15" ht="18.75" customHeight="1">
      <c r="A96" s="4" t="s">
        <v>239</v>
      </c>
      <c r="B96" s="59">
        <v>1440</v>
      </c>
      <c r="C96" s="22">
        <v>8814</v>
      </c>
      <c r="D96" s="22">
        <v>3030</v>
      </c>
      <c r="E96" s="22">
        <v>8424</v>
      </c>
      <c r="F96" s="24">
        <f t="shared" si="13"/>
        <v>9250</v>
      </c>
      <c r="G96" s="22">
        <v>3185</v>
      </c>
      <c r="H96" s="22">
        <v>2145</v>
      </c>
      <c r="I96" s="22">
        <v>785</v>
      </c>
      <c r="J96" s="22">
        <v>3135</v>
      </c>
      <c r="K96" s="210"/>
      <c r="L96" s="210"/>
      <c r="M96" s="210"/>
      <c r="N96" s="210"/>
      <c r="O96" s="210"/>
    </row>
    <row r="97" spans="1:15" ht="18.75" customHeight="1">
      <c r="A97" s="6" t="s">
        <v>154</v>
      </c>
      <c r="B97" s="60">
        <v>1450</v>
      </c>
      <c r="C97" s="32">
        <f>SUM(C90,C93:C96)</f>
        <v>75574</v>
      </c>
      <c r="D97" s="161">
        <f>SUM(D90,D93:D96)</f>
        <v>120369</v>
      </c>
      <c r="E97" s="32">
        <f>SUM(E90,E93:E96)</f>
        <v>97652</v>
      </c>
      <c r="F97" s="24">
        <f t="shared" si="13"/>
        <v>77491</v>
      </c>
      <c r="G97" s="32">
        <f>SUM(G90,G93:G96)</f>
        <v>24849</v>
      </c>
      <c r="H97" s="32">
        <f>SUM(H90,H93:H96)</f>
        <v>17941</v>
      </c>
      <c r="I97" s="32">
        <f>SUM(I90,I93:I96)</f>
        <v>9902</v>
      </c>
      <c r="J97" s="32">
        <f>SUM(J90,J93:J96)</f>
        <v>24799</v>
      </c>
      <c r="K97" s="210"/>
      <c r="L97" s="210"/>
      <c r="M97" s="210"/>
      <c r="N97" s="210"/>
      <c r="O97" s="210"/>
    </row>
    <row r="98" spans="1:15" s="3" customFormat="1" ht="18.75" customHeight="1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</row>
    <row r="99" spans="1:15" ht="18.75" customHeight="1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</row>
    <row r="100" spans="1:15" ht="18.75" customHeight="1">
      <c r="A100" s="166" t="s">
        <v>430</v>
      </c>
      <c r="B100" s="86"/>
      <c r="C100" s="142"/>
      <c r="D100" s="142" t="s">
        <v>149</v>
      </c>
      <c r="E100" s="142"/>
      <c r="F100" s="86"/>
      <c r="G100" s="86"/>
      <c r="I100" s="169" t="s">
        <v>428</v>
      </c>
      <c r="M100" s="86"/>
    </row>
    <row r="101" spans="1:15" ht="18.75" customHeight="1">
      <c r="A101" s="12"/>
      <c r="B101" s="86"/>
      <c r="D101" s="2" t="s">
        <v>151</v>
      </c>
      <c r="F101" s="86"/>
      <c r="G101" s="86"/>
      <c r="H101" s="225"/>
      <c r="I101" s="225"/>
      <c r="J101" s="225"/>
      <c r="K101" s="225"/>
      <c r="L101" s="225"/>
    </row>
    <row r="102" spans="1:15" ht="18.75" customHeight="1">
      <c r="A102" s="12"/>
      <c r="B102" s="86"/>
    </row>
    <row r="103" spans="1:15">
      <c r="A103" s="12"/>
    </row>
    <row r="104" spans="1:15">
      <c r="A104" s="12"/>
    </row>
    <row r="105" spans="1:15">
      <c r="A105" s="12"/>
    </row>
    <row r="106" spans="1:15">
      <c r="A106" s="12"/>
    </row>
    <row r="107" spans="1:15">
      <c r="A107" s="12"/>
    </row>
    <row r="108" spans="1:15">
      <c r="A108" s="12"/>
    </row>
    <row r="109" spans="1:15">
      <c r="A109" s="12"/>
    </row>
    <row r="110" spans="1:15">
      <c r="A110" s="12"/>
    </row>
    <row r="111" spans="1:15">
      <c r="A111" s="12"/>
    </row>
    <row r="112" spans="1:15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  <row r="122" spans="1:1">
      <c r="A122" s="12"/>
    </row>
    <row r="123" spans="1:1">
      <c r="A123" s="12"/>
    </row>
    <row r="124" spans="1:1">
      <c r="A124" s="12"/>
    </row>
    <row r="125" spans="1:1">
      <c r="A125" s="12"/>
    </row>
    <row r="126" spans="1:1">
      <c r="A126" s="12"/>
    </row>
    <row r="127" spans="1:1">
      <c r="A127" s="12"/>
    </row>
    <row r="128" spans="1:1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  <row r="143" spans="1:1">
      <c r="A143" s="12"/>
    </row>
    <row r="144" spans="1:1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  <row r="175" spans="1:1">
      <c r="A175" s="12"/>
    </row>
    <row r="176" spans="1:1">
      <c r="A176" s="12"/>
    </row>
    <row r="177" spans="1:1">
      <c r="A177" s="12"/>
    </row>
    <row r="178" spans="1:1">
      <c r="A178" s="12"/>
    </row>
    <row r="179" spans="1:1">
      <c r="A179" s="12"/>
    </row>
    <row r="180" spans="1:1">
      <c r="A180" s="12"/>
    </row>
    <row r="181" spans="1:1">
      <c r="A181" s="12"/>
    </row>
    <row r="182" spans="1:1">
      <c r="A182" s="12"/>
    </row>
    <row r="183" spans="1:1">
      <c r="A183" s="12"/>
    </row>
    <row r="184" spans="1:1">
      <c r="A184" s="12"/>
    </row>
    <row r="185" spans="1:1">
      <c r="A185" s="12"/>
    </row>
    <row r="186" spans="1:1">
      <c r="A186" s="12"/>
    </row>
    <row r="187" spans="1:1">
      <c r="A187" s="12"/>
    </row>
    <row r="188" spans="1:1">
      <c r="A188" s="12"/>
    </row>
    <row r="189" spans="1:1">
      <c r="A189" s="12"/>
    </row>
    <row r="190" spans="1:1">
      <c r="A190" s="12"/>
    </row>
    <row r="191" spans="1:1">
      <c r="A191" s="12"/>
    </row>
    <row r="192" spans="1:1">
      <c r="A192" s="12"/>
    </row>
    <row r="193" spans="1:1">
      <c r="A193" s="12"/>
    </row>
    <row r="194" spans="1:1">
      <c r="A194" s="12"/>
    </row>
    <row r="195" spans="1:1">
      <c r="A195" s="12"/>
    </row>
    <row r="196" spans="1:1">
      <c r="A196" s="12"/>
    </row>
    <row r="197" spans="1:1">
      <c r="A197" s="12"/>
    </row>
    <row r="198" spans="1:1">
      <c r="A198" s="12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  <row r="213" spans="1:1">
      <c r="A213" s="12"/>
    </row>
    <row r="214" spans="1:1">
      <c r="A214" s="12"/>
    </row>
    <row r="215" spans="1:1">
      <c r="A215" s="12"/>
    </row>
    <row r="216" spans="1:1">
      <c r="A216" s="12"/>
    </row>
    <row r="217" spans="1:1">
      <c r="A217" s="12"/>
    </row>
    <row r="218" spans="1:1">
      <c r="A218" s="12"/>
    </row>
    <row r="219" spans="1:1">
      <c r="A219" s="12"/>
    </row>
    <row r="220" spans="1:1">
      <c r="A220" s="12"/>
    </row>
    <row r="221" spans="1:1">
      <c r="A221" s="12"/>
    </row>
    <row r="222" spans="1:1">
      <c r="A222" s="12"/>
    </row>
    <row r="223" spans="1:1">
      <c r="A223" s="12"/>
    </row>
    <row r="224" spans="1:1">
      <c r="A224" s="12"/>
    </row>
    <row r="225" spans="1:1">
      <c r="A225" s="12"/>
    </row>
    <row r="226" spans="1:1">
      <c r="A226" s="12"/>
    </row>
    <row r="227" spans="1:1">
      <c r="A227" s="12"/>
    </row>
    <row r="228" spans="1:1">
      <c r="A228" s="12"/>
    </row>
    <row r="229" spans="1:1">
      <c r="A229" s="12"/>
    </row>
    <row r="230" spans="1:1">
      <c r="A230" s="12"/>
    </row>
    <row r="231" spans="1:1">
      <c r="A231" s="12"/>
    </row>
    <row r="232" spans="1:1">
      <c r="A232" s="12"/>
    </row>
    <row r="233" spans="1:1">
      <c r="A233" s="12"/>
    </row>
    <row r="234" spans="1:1">
      <c r="A234" s="12"/>
    </row>
    <row r="235" spans="1:1">
      <c r="A235" s="12"/>
    </row>
    <row r="236" spans="1:1">
      <c r="A236" s="12"/>
    </row>
    <row r="237" spans="1:1">
      <c r="A237" s="12"/>
    </row>
    <row r="238" spans="1:1">
      <c r="A238" s="12"/>
    </row>
    <row r="239" spans="1:1">
      <c r="A239" s="12"/>
    </row>
    <row r="240" spans="1:1">
      <c r="A240" s="12"/>
    </row>
    <row r="241" spans="1:1">
      <c r="A241" s="12"/>
    </row>
    <row r="242" spans="1:1">
      <c r="A242" s="12"/>
    </row>
    <row r="243" spans="1:1">
      <c r="A243" s="12"/>
    </row>
    <row r="244" spans="1:1">
      <c r="A244" s="12"/>
    </row>
    <row r="245" spans="1:1">
      <c r="A245" s="12"/>
    </row>
    <row r="246" spans="1:1">
      <c r="A246" s="12"/>
    </row>
    <row r="247" spans="1:1">
      <c r="A247" s="12"/>
    </row>
    <row r="248" spans="1:1">
      <c r="A248" s="12"/>
    </row>
    <row r="249" spans="1:1">
      <c r="A249" s="12"/>
    </row>
  </sheetData>
  <mergeCells count="99"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  <mergeCell ref="K27:O27"/>
    <mergeCell ref="K50:O50"/>
    <mergeCell ref="K39:O39"/>
    <mergeCell ref="K40:O40"/>
    <mergeCell ref="K41:O41"/>
    <mergeCell ref="K29:O29"/>
    <mergeCell ref="K30:O30"/>
    <mergeCell ref="K31:O31"/>
    <mergeCell ref="K32:O32"/>
    <mergeCell ref="K63:O63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87:O87"/>
    <mergeCell ref="K81:O81"/>
    <mergeCell ref="K85:O85"/>
    <mergeCell ref="K79:O79"/>
    <mergeCell ref="K80:O80"/>
    <mergeCell ref="K82:O82"/>
    <mergeCell ref="K61:O61"/>
    <mergeCell ref="K62:O62"/>
    <mergeCell ref="A8:A9"/>
    <mergeCell ref="K20:O20"/>
    <mergeCell ref="B8:B9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K49:O49"/>
    <mergeCell ref="E8:E9"/>
    <mergeCell ref="G8:J8"/>
    <mergeCell ref="K8:O9"/>
    <mergeCell ref="K10:O10"/>
    <mergeCell ref="A6:K6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H101:L101"/>
    <mergeCell ref="K18:O18"/>
    <mergeCell ref="K19:O19"/>
    <mergeCell ref="K90:O90"/>
    <mergeCell ref="K91:O91"/>
    <mergeCell ref="K92:O92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</mergeCells>
  <pageMargins left="0.98425196850393704" right="0.196850393700787" top="0.78740157480314998" bottom="0.78740157480314998" header="0.511811023622047" footer="0.39370078740157499"/>
  <pageSetup paperSize="9" scale="37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53"/>
  <sheetViews>
    <sheetView topLeftCell="A25" zoomScale="60" zoomScaleNormal="60" zoomScaleSheetLayoutView="52" workbookViewId="0">
      <selection activeCell="A52" sqref="A52:J52"/>
    </sheetView>
  </sheetViews>
  <sheetFormatPr defaultRowHeight="18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  <col min="17" max="17" width="11.5703125" style="160" bestFit="1" customWidth="1"/>
    <col min="18" max="18" width="9.140625" style="160"/>
  </cols>
  <sheetData>
    <row r="2" spans="1:18" ht="27" customHeight="1">
      <c r="L2" s="72" t="s">
        <v>407</v>
      </c>
    </row>
    <row r="3" spans="1:18" ht="18.75" customHeight="1">
      <c r="L3" s="72" t="s">
        <v>412</v>
      </c>
    </row>
    <row r="4" spans="1:18" ht="27.75" customHeight="1">
      <c r="A4" s="246" t="s">
        <v>240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</row>
    <row r="5" spans="1:18" ht="13.5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18" ht="41.25" customHeight="1">
      <c r="A6" s="249" t="s">
        <v>24</v>
      </c>
      <c r="B6" s="250"/>
      <c r="C6" s="250"/>
      <c r="D6" s="251"/>
      <c r="E6" s="247" t="s">
        <v>25</v>
      </c>
      <c r="F6" s="247" t="s">
        <v>241</v>
      </c>
      <c r="G6" s="247" t="s">
        <v>242</v>
      </c>
      <c r="H6" s="248" t="s">
        <v>28</v>
      </c>
      <c r="I6" s="182" t="s">
        <v>157</v>
      </c>
      <c r="J6" s="182" t="s">
        <v>158</v>
      </c>
      <c r="K6" s="182"/>
      <c r="L6" s="182"/>
      <c r="M6" s="182"/>
      <c r="Q6"/>
      <c r="R6"/>
    </row>
    <row r="7" spans="1:18" ht="41.25" customHeight="1">
      <c r="A7" s="252"/>
      <c r="B7" s="253"/>
      <c r="C7" s="253"/>
      <c r="D7" s="254"/>
      <c r="E7" s="247"/>
      <c r="F7" s="247"/>
      <c r="G7" s="247"/>
      <c r="H7" s="248"/>
      <c r="I7" s="182"/>
      <c r="J7" s="149" t="s">
        <v>160</v>
      </c>
      <c r="K7" s="149" t="s">
        <v>161</v>
      </c>
      <c r="L7" s="149" t="s">
        <v>162</v>
      </c>
      <c r="M7" s="149" t="s">
        <v>163</v>
      </c>
      <c r="Q7"/>
      <c r="R7"/>
    </row>
    <row r="8" spans="1:18" ht="18.75">
      <c r="A8" s="265">
        <v>1</v>
      </c>
      <c r="B8" s="266"/>
      <c r="C8" s="266"/>
      <c r="D8" s="267"/>
      <c r="E8" s="148">
        <v>2</v>
      </c>
      <c r="F8" s="148">
        <v>3</v>
      </c>
      <c r="G8" s="148">
        <v>4</v>
      </c>
      <c r="H8" s="148">
        <v>5</v>
      </c>
      <c r="I8" s="148">
        <v>6</v>
      </c>
      <c r="J8" s="148">
        <v>7</v>
      </c>
      <c r="K8" s="148">
        <v>8</v>
      </c>
      <c r="L8" s="148">
        <v>9</v>
      </c>
      <c r="M8" s="148">
        <v>10</v>
      </c>
      <c r="Q8"/>
      <c r="R8"/>
    </row>
    <row r="9" spans="1:18" ht="18.75" customHeight="1">
      <c r="A9" s="261" t="s">
        <v>243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Q9"/>
      <c r="R9"/>
    </row>
    <row r="10" spans="1:18" s="54" customFormat="1" ht="18.75" customHeight="1">
      <c r="A10" s="268" t="s">
        <v>41</v>
      </c>
      <c r="B10" s="269"/>
      <c r="C10" s="269"/>
      <c r="D10" s="270"/>
      <c r="E10" s="7">
        <v>1200</v>
      </c>
      <c r="F10" s="32">
        <f>'I. Інф. до фін.плану'!C82</f>
        <v>-22054</v>
      </c>
      <c r="G10" s="161">
        <f>'I. Інф. до фін.плану'!D82</f>
        <v>865</v>
      </c>
      <c r="H10" s="32">
        <f>'I. Інф. до фін.плану'!E82</f>
        <v>-4498</v>
      </c>
      <c r="I10" s="32">
        <f>'I. Інф. до фін.плану'!F82</f>
        <v>359</v>
      </c>
      <c r="J10" s="32">
        <f>'I. Інф. до фін.плану'!G82</f>
        <v>102</v>
      </c>
      <c r="K10" s="32">
        <f>'I. Інф. до фін.плану'!H82</f>
        <v>59</v>
      </c>
      <c r="L10" s="161">
        <f>'I. Інф. до фін.плану'!I82</f>
        <v>47</v>
      </c>
      <c r="M10" s="161">
        <f>'I. Інф. до фін.плану'!J82</f>
        <v>151</v>
      </c>
    </row>
    <row r="11" spans="1:18" s="54" customFormat="1" ht="18.75" customHeight="1">
      <c r="A11" s="258" t="s">
        <v>244</v>
      </c>
      <c r="B11" s="259"/>
      <c r="C11" s="259"/>
      <c r="D11" s="260"/>
      <c r="E11" s="137">
        <v>2000</v>
      </c>
      <c r="F11" s="31"/>
      <c r="G11" s="161">
        <v>0</v>
      </c>
      <c r="H11" s="31"/>
      <c r="I11" s="31"/>
      <c r="J11" s="31"/>
      <c r="K11" s="31"/>
      <c r="L11" s="31"/>
      <c r="M11" s="31"/>
    </row>
    <row r="12" spans="1:18" ht="21.75" customHeight="1">
      <c r="A12" s="274" t="s">
        <v>245</v>
      </c>
      <c r="B12" s="275"/>
      <c r="C12" s="275"/>
      <c r="D12" s="276"/>
      <c r="E12" s="52">
        <v>2005</v>
      </c>
      <c r="F12" s="22" t="s">
        <v>165</v>
      </c>
      <c r="G12" s="22" t="s">
        <v>165</v>
      </c>
      <c r="H12" s="22" t="s">
        <v>165</v>
      </c>
      <c r="I12" s="24">
        <f t="shared" ref="I12:I49" si="0">SUM(J12:M12)</f>
        <v>0</v>
      </c>
      <c r="J12" s="22" t="s">
        <v>165</v>
      </c>
      <c r="K12" s="22" t="s">
        <v>165</v>
      </c>
      <c r="L12" s="22" t="s">
        <v>165</v>
      </c>
      <c r="M12" s="22" t="s">
        <v>165</v>
      </c>
      <c r="Q12"/>
      <c r="R12"/>
    </row>
    <row r="13" spans="1:18" s="54" customFormat="1" ht="39.75" customHeight="1">
      <c r="A13" s="271" t="s">
        <v>246</v>
      </c>
      <c r="B13" s="272"/>
      <c r="C13" s="272"/>
      <c r="D13" s="273"/>
      <c r="E13" s="137">
        <v>2009</v>
      </c>
      <c r="F13" s="32">
        <f>SUM(F11:F12)</f>
        <v>0</v>
      </c>
      <c r="G13" s="32">
        <f t="shared" ref="G13:M13" si="1">SUM(G11:G12)</f>
        <v>0</v>
      </c>
      <c r="H13" s="32">
        <f t="shared" si="1"/>
        <v>0</v>
      </c>
      <c r="I13" s="32">
        <f t="shared" si="1"/>
        <v>0</v>
      </c>
      <c r="J13" s="32">
        <f t="shared" si="1"/>
        <v>0</v>
      </c>
      <c r="K13" s="32">
        <f t="shared" si="1"/>
        <v>0</v>
      </c>
      <c r="L13" s="32">
        <f t="shared" si="1"/>
        <v>0</v>
      </c>
      <c r="M13" s="32">
        <f t="shared" si="1"/>
        <v>0</v>
      </c>
    </row>
    <row r="14" spans="1:18" s="54" customFormat="1" ht="18.75" customHeight="1">
      <c r="A14" s="258" t="s">
        <v>247</v>
      </c>
      <c r="B14" s="259"/>
      <c r="C14" s="259"/>
      <c r="D14" s="260"/>
      <c r="E14" s="137">
        <v>2010</v>
      </c>
      <c r="F14" s="34">
        <f>SUM(F15:F16)</f>
        <v>0</v>
      </c>
      <c r="G14" s="34">
        <f>SUM(G15:G16)</f>
        <v>0</v>
      </c>
      <c r="H14" s="34">
        <f>SUM(H15:H16)</f>
        <v>0</v>
      </c>
      <c r="I14" s="34">
        <f t="shared" si="0"/>
        <v>0</v>
      </c>
      <c r="J14" s="34">
        <f>SUM(J15:J16)</f>
        <v>0</v>
      </c>
      <c r="K14" s="34">
        <f>SUM(K15:K16)</f>
        <v>0</v>
      </c>
      <c r="L14" s="34">
        <f>SUM(L15:L16)</f>
        <v>0</v>
      </c>
      <c r="M14" s="34">
        <f>SUM(M15:M16)</f>
        <v>0</v>
      </c>
    </row>
    <row r="15" spans="1:18" ht="18.75" customHeight="1">
      <c r="A15" s="262" t="s">
        <v>413</v>
      </c>
      <c r="B15" s="263"/>
      <c r="C15" s="263"/>
      <c r="D15" s="264"/>
      <c r="E15" s="52">
        <v>2011</v>
      </c>
      <c r="F15" s="22" t="s">
        <v>165</v>
      </c>
      <c r="G15" s="22"/>
      <c r="H15" s="22" t="s">
        <v>165</v>
      </c>
      <c r="I15" s="24">
        <f t="shared" si="0"/>
        <v>0</v>
      </c>
      <c r="J15" s="22" t="s">
        <v>165</v>
      </c>
      <c r="K15" s="22" t="s">
        <v>165</v>
      </c>
      <c r="L15" s="22" t="s">
        <v>165</v>
      </c>
      <c r="M15" s="22" t="s">
        <v>165</v>
      </c>
      <c r="Q15"/>
      <c r="R15"/>
    </row>
    <row r="16" spans="1:18" ht="40.5" customHeight="1">
      <c r="A16" s="262" t="s">
        <v>248</v>
      </c>
      <c r="B16" s="263"/>
      <c r="C16" s="263"/>
      <c r="D16" s="264"/>
      <c r="E16" s="52">
        <v>2012</v>
      </c>
      <c r="F16" s="22" t="s">
        <v>165</v>
      </c>
      <c r="G16" s="22" t="s">
        <v>165</v>
      </c>
      <c r="H16" s="22" t="s">
        <v>165</v>
      </c>
      <c r="I16" s="24">
        <f t="shared" si="0"/>
        <v>0</v>
      </c>
      <c r="J16" s="22" t="s">
        <v>165</v>
      </c>
      <c r="K16" s="22" t="s">
        <v>165</v>
      </c>
      <c r="L16" s="22" t="s">
        <v>165</v>
      </c>
      <c r="M16" s="22" t="s">
        <v>165</v>
      </c>
      <c r="Q16"/>
      <c r="R16"/>
    </row>
    <row r="17" spans="1:18" ht="18.75" customHeight="1">
      <c r="A17" s="262" t="s">
        <v>249</v>
      </c>
      <c r="B17" s="263"/>
      <c r="C17" s="263"/>
      <c r="D17" s="264"/>
      <c r="E17" s="52" t="s">
        <v>250</v>
      </c>
      <c r="F17" s="22" t="s">
        <v>165</v>
      </c>
      <c r="G17" s="22" t="s">
        <v>165</v>
      </c>
      <c r="H17" s="22" t="s">
        <v>165</v>
      </c>
      <c r="I17" s="24">
        <f t="shared" si="0"/>
        <v>0</v>
      </c>
      <c r="J17" s="22" t="s">
        <v>165</v>
      </c>
      <c r="K17" s="22" t="s">
        <v>165</v>
      </c>
      <c r="L17" s="22" t="s">
        <v>165</v>
      </c>
      <c r="M17" s="22" t="s">
        <v>165</v>
      </c>
      <c r="Q17"/>
      <c r="R17"/>
    </row>
    <row r="18" spans="1:18" ht="18.75" customHeight="1">
      <c r="A18" s="262" t="s">
        <v>251</v>
      </c>
      <c r="B18" s="263"/>
      <c r="C18" s="263"/>
      <c r="D18" s="264"/>
      <c r="E18" s="52">
        <v>2020</v>
      </c>
      <c r="F18" s="22"/>
      <c r="G18" s="22"/>
      <c r="H18" s="22"/>
      <c r="I18" s="24">
        <f t="shared" si="0"/>
        <v>0</v>
      </c>
      <c r="J18" s="22"/>
      <c r="K18" s="22"/>
      <c r="L18" s="22"/>
      <c r="M18" s="22"/>
      <c r="Q18"/>
      <c r="R18"/>
    </row>
    <row r="19" spans="1:18" ht="18.75" customHeight="1">
      <c r="A19" s="255" t="s">
        <v>252</v>
      </c>
      <c r="B19" s="256"/>
      <c r="C19" s="256"/>
      <c r="D19" s="257"/>
      <c r="E19" s="52">
        <v>2030</v>
      </c>
      <c r="F19" s="22" t="s">
        <v>165</v>
      </c>
      <c r="G19" s="22" t="s">
        <v>165</v>
      </c>
      <c r="H19" s="22" t="s">
        <v>165</v>
      </c>
      <c r="I19" s="24">
        <f t="shared" si="0"/>
        <v>0</v>
      </c>
      <c r="J19" s="22" t="s">
        <v>165</v>
      </c>
      <c r="K19" s="22" t="s">
        <v>165</v>
      </c>
      <c r="L19" s="22" t="s">
        <v>165</v>
      </c>
      <c r="M19" s="22" t="s">
        <v>165</v>
      </c>
      <c r="Q19"/>
      <c r="R19"/>
    </row>
    <row r="20" spans="1:18" ht="18.75" customHeight="1">
      <c r="A20" s="255" t="s">
        <v>253</v>
      </c>
      <c r="B20" s="256"/>
      <c r="C20" s="256"/>
      <c r="D20" s="257"/>
      <c r="E20" s="52">
        <v>2031</v>
      </c>
      <c r="F20" s="22" t="s">
        <v>165</v>
      </c>
      <c r="G20" s="22" t="s">
        <v>165</v>
      </c>
      <c r="H20" s="22" t="s">
        <v>165</v>
      </c>
      <c r="I20" s="24">
        <f t="shared" si="0"/>
        <v>0</v>
      </c>
      <c r="J20" s="22" t="s">
        <v>165</v>
      </c>
      <c r="K20" s="22" t="s">
        <v>165</v>
      </c>
      <c r="L20" s="22" t="s">
        <v>165</v>
      </c>
      <c r="M20" s="22" t="s">
        <v>165</v>
      </c>
      <c r="Q20"/>
      <c r="R20"/>
    </row>
    <row r="21" spans="1:18" ht="18.75" customHeight="1">
      <c r="A21" s="255" t="s">
        <v>254</v>
      </c>
      <c r="B21" s="256"/>
      <c r="C21" s="256"/>
      <c r="D21" s="257"/>
      <c r="E21" s="52">
        <v>2040</v>
      </c>
      <c r="F21" s="22" t="s">
        <v>165</v>
      </c>
      <c r="G21" s="22" t="s">
        <v>165</v>
      </c>
      <c r="H21" s="22" t="s">
        <v>165</v>
      </c>
      <c r="I21" s="24">
        <f t="shared" si="0"/>
        <v>0</v>
      </c>
      <c r="J21" s="22" t="s">
        <v>165</v>
      </c>
      <c r="K21" s="22" t="s">
        <v>165</v>
      </c>
      <c r="L21" s="22" t="s">
        <v>165</v>
      </c>
      <c r="M21" s="22" t="s">
        <v>165</v>
      </c>
      <c r="Q21"/>
      <c r="R21"/>
    </row>
    <row r="22" spans="1:18" ht="18.75" customHeight="1">
      <c r="A22" s="255" t="s">
        <v>255</v>
      </c>
      <c r="B22" s="256"/>
      <c r="C22" s="256"/>
      <c r="D22" s="257"/>
      <c r="E22" s="52">
        <v>2050</v>
      </c>
      <c r="F22" s="22" t="s">
        <v>165</v>
      </c>
      <c r="G22" s="22" t="s">
        <v>165</v>
      </c>
      <c r="H22" s="22" t="s">
        <v>165</v>
      </c>
      <c r="I22" s="24">
        <f t="shared" si="0"/>
        <v>0</v>
      </c>
      <c r="J22" s="22" t="s">
        <v>165</v>
      </c>
      <c r="K22" s="22" t="s">
        <v>165</v>
      </c>
      <c r="L22" s="22" t="s">
        <v>165</v>
      </c>
      <c r="M22" s="22" t="s">
        <v>165</v>
      </c>
      <c r="Q22"/>
      <c r="R22"/>
    </row>
    <row r="23" spans="1:18" ht="18.75" customHeight="1">
      <c r="A23" s="255" t="s">
        <v>256</v>
      </c>
      <c r="B23" s="256"/>
      <c r="C23" s="256"/>
      <c r="D23" s="257"/>
      <c r="E23" s="52">
        <v>2060</v>
      </c>
      <c r="F23" s="22" t="s">
        <v>165</v>
      </c>
      <c r="G23" s="22" t="s">
        <v>165</v>
      </c>
      <c r="H23" s="22" t="s">
        <v>165</v>
      </c>
      <c r="I23" s="24">
        <f t="shared" si="0"/>
        <v>0</v>
      </c>
      <c r="J23" s="22" t="s">
        <v>165</v>
      </c>
      <c r="K23" s="22" t="s">
        <v>165</v>
      </c>
      <c r="L23" s="22" t="s">
        <v>165</v>
      </c>
      <c r="M23" s="22" t="s">
        <v>165</v>
      </c>
      <c r="Q23"/>
      <c r="R23"/>
    </row>
    <row r="24" spans="1:18" s="54" customFormat="1" ht="24.75" customHeight="1">
      <c r="A24" s="258" t="s">
        <v>257</v>
      </c>
      <c r="B24" s="259"/>
      <c r="C24" s="259"/>
      <c r="D24" s="260"/>
      <c r="E24" s="137">
        <v>2070</v>
      </c>
      <c r="F24" s="32">
        <f t="shared" ref="F24:M24" si="2">SUM(F10,F13:F14,F18:F19,F21:F23)</f>
        <v>-22054</v>
      </c>
      <c r="G24" s="161">
        <f t="shared" si="2"/>
        <v>865</v>
      </c>
      <c r="H24" s="32">
        <f t="shared" si="2"/>
        <v>-4498</v>
      </c>
      <c r="I24" s="32">
        <f t="shared" si="2"/>
        <v>359</v>
      </c>
      <c r="J24" s="32">
        <f t="shared" si="2"/>
        <v>102</v>
      </c>
      <c r="K24" s="32">
        <f t="shared" si="2"/>
        <v>59</v>
      </c>
      <c r="L24" s="161">
        <f t="shared" si="2"/>
        <v>47</v>
      </c>
      <c r="M24" s="161">
        <f t="shared" si="2"/>
        <v>151</v>
      </c>
    </row>
    <row r="25" spans="1:18" ht="27.75" customHeight="1">
      <c r="A25" s="261" t="s">
        <v>258</v>
      </c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Q25"/>
      <c r="R25"/>
    </row>
    <row r="26" spans="1:18" ht="24.75" customHeight="1">
      <c r="A26" s="258" t="s">
        <v>259</v>
      </c>
      <c r="B26" s="259"/>
      <c r="C26" s="259"/>
      <c r="D26" s="260"/>
      <c r="E26" s="137">
        <v>2110</v>
      </c>
      <c r="F26" s="32">
        <f>SUM(F27:F34)</f>
        <v>6</v>
      </c>
      <c r="G26" s="32">
        <f>SUM(G27:G34)</f>
        <v>24</v>
      </c>
      <c r="H26" s="32">
        <f>SUM(H27:H34)</f>
        <v>110</v>
      </c>
      <c r="I26" s="34">
        <f t="shared" si="0"/>
        <v>1320</v>
      </c>
      <c r="J26" s="32">
        <f>SUM(J27:J34)</f>
        <v>440</v>
      </c>
      <c r="K26" s="32">
        <f>SUM(K27:K34)</f>
        <v>295</v>
      </c>
      <c r="L26" s="32">
        <f>SUM(L27:L34)</f>
        <v>145</v>
      </c>
      <c r="M26" s="32">
        <f>SUM(M27:M34)</f>
        <v>440</v>
      </c>
      <c r="Q26"/>
      <c r="R26"/>
    </row>
    <row r="27" spans="1:18" ht="18.75" customHeight="1">
      <c r="A27" s="262" t="s">
        <v>43</v>
      </c>
      <c r="B27" s="263"/>
      <c r="C27" s="263"/>
      <c r="D27" s="264"/>
      <c r="E27" s="52">
        <v>2111</v>
      </c>
      <c r="F27" s="22"/>
      <c r="G27" s="22"/>
      <c r="H27" s="22"/>
      <c r="I27" s="24">
        <f t="shared" si="0"/>
        <v>0</v>
      </c>
      <c r="J27" s="22"/>
      <c r="K27" s="22"/>
      <c r="L27" s="22"/>
      <c r="M27" s="22"/>
      <c r="Q27"/>
      <c r="R27"/>
    </row>
    <row r="28" spans="1:18" ht="18.75" customHeight="1">
      <c r="A28" s="262" t="s">
        <v>44</v>
      </c>
      <c r="B28" s="263"/>
      <c r="C28" s="263"/>
      <c r="D28" s="264"/>
      <c r="E28" s="52">
        <v>2112</v>
      </c>
      <c r="F28" s="22">
        <v>6</v>
      </c>
      <c r="G28" s="22">
        <v>24</v>
      </c>
      <c r="H28" s="22">
        <v>110</v>
      </c>
      <c r="I28" s="24">
        <f t="shared" si="0"/>
        <v>1320</v>
      </c>
      <c r="J28" s="22">
        <v>440</v>
      </c>
      <c r="K28" s="22">
        <v>295</v>
      </c>
      <c r="L28" s="22">
        <v>145</v>
      </c>
      <c r="M28" s="22">
        <v>440</v>
      </c>
      <c r="Q28"/>
      <c r="R28"/>
    </row>
    <row r="29" spans="1:18" ht="18.75" customHeight="1">
      <c r="A29" s="255" t="s">
        <v>45</v>
      </c>
      <c r="B29" s="256"/>
      <c r="C29" s="256"/>
      <c r="D29" s="257"/>
      <c r="E29" s="13">
        <v>2113</v>
      </c>
      <c r="F29" s="22" t="s">
        <v>165</v>
      </c>
      <c r="G29" s="22" t="s">
        <v>165</v>
      </c>
      <c r="H29" s="22" t="s">
        <v>165</v>
      </c>
      <c r="I29" s="24">
        <f>SUM(J29:M29)</f>
        <v>0</v>
      </c>
      <c r="J29" s="22" t="s">
        <v>165</v>
      </c>
      <c r="K29" s="22" t="s">
        <v>165</v>
      </c>
      <c r="L29" s="22" t="s">
        <v>165</v>
      </c>
      <c r="M29" s="22" t="s">
        <v>165</v>
      </c>
      <c r="Q29"/>
      <c r="R29"/>
    </row>
    <row r="30" spans="1:18" ht="18.75" customHeight="1">
      <c r="A30" s="255" t="s">
        <v>260</v>
      </c>
      <c r="B30" s="256"/>
      <c r="C30" s="256"/>
      <c r="D30" s="257"/>
      <c r="E30" s="13">
        <v>2114</v>
      </c>
      <c r="F30" s="22"/>
      <c r="G30" s="22"/>
      <c r="H30" s="22"/>
      <c r="I30" s="24">
        <f t="shared" si="0"/>
        <v>0</v>
      </c>
      <c r="J30" s="22"/>
      <c r="K30" s="22"/>
      <c r="L30" s="22"/>
      <c r="M30" s="22"/>
      <c r="Q30"/>
      <c r="R30"/>
    </row>
    <row r="31" spans="1:18" ht="18.75" customHeight="1">
      <c r="A31" s="255" t="s">
        <v>261</v>
      </c>
      <c r="B31" s="256"/>
      <c r="C31" s="256"/>
      <c r="D31" s="257"/>
      <c r="E31" s="13">
        <v>2115</v>
      </c>
      <c r="F31" s="22"/>
      <c r="G31" s="22"/>
      <c r="H31" s="22"/>
      <c r="I31" s="24">
        <f t="shared" si="0"/>
        <v>0</v>
      </c>
      <c r="J31" s="22"/>
      <c r="K31" s="22"/>
      <c r="L31" s="22"/>
      <c r="M31" s="22"/>
      <c r="Q31"/>
      <c r="R31"/>
    </row>
    <row r="32" spans="1:18" ht="18.75" customHeight="1">
      <c r="A32" s="255" t="s">
        <v>262</v>
      </c>
      <c r="B32" s="256"/>
      <c r="C32" s="256"/>
      <c r="D32" s="257"/>
      <c r="E32" s="13">
        <v>2116</v>
      </c>
      <c r="F32" s="22"/>
      <c r="G32" s="22"/>
      <c r="H32" s="22"/>
      <c r="I32" s="24">
        <f t="shared" si="0"/>
        <v>0</v>
      </c>
      <c r="J32" s="22"/>
      <c r="K32" s="22"/>
      <c r="L32" s="22"/>
      <c r="M32" s="22"/>
      <c r="Q32"/>
      <c r="R32"/>
    </row>
    <row r="33" spans="1:18" ht="18.75" customHeight="1">
      <c r="A33" s="255" t="s">
        <v>263</v>
      </c>
      <c r="B33" s="256"/>
      <c r="C33" s="256"/>
      <c r="D33" s="257"/>
      <c r="E33" s="13">
        <v>2117</v>
      </c>
      <c r="F33" s="22"/>
      <c r="G33" s="22"/>
      <c r="H33" s="22"/>
      <c r="I33" s="24">
        <f t="shared" si="0"/>
        <v>0</v>
      </c>
      <c r="J33" s="22"/>
      <c r="K33" s="22"/>
      <c r="L33" s="22"/>
      <c r="M33" s="22"/>
      <c r="Q33"/>
      <c r="R33"/>
    </row>
    <row r="34" spans="1:18" ht="18.75" customHeight="1">
      <c r="A34" s="255" t="s">
        <v>264</v>
      </c>
      <c r="B34" s="256"/>
      <c r="C34" s="256"/>
      <c r="D34" s="257"/>
      <c r="E34" s="13">
        <v>2118</v>
      </c>
      <c r="F34" s="22"/>
      <c r="G34" s="22"/>
      <c r="H34" s="22"/>
      <c r="I34" s="24">
        <f t="shared" si="0"/>
        <v>0</v>
      </c>
      <c r="J34" s="22"/>
      <c r="K34" s="22"/>
      <c r="L34" s="22"/>
      <c r="M34" s="22"/>
      <c r="Q34"/>
      <c r="R34"/>
    </row>
    <row r="35" spans="1:18" ht="24" customHeight="1">
      <c r="A35" s="258" t="s">
        <v>265</v>
      </c>
      <c r="B35" s="259"/>
      <c r="C35" s="259"/>
      <c r="D35" s="260"/>
      <c r="E35" s="29">
        <v>2120</v>
      </c>
      <c r="F35" s="32">
        <f>SUM(F36:F39)</f>
        <v>3255</v>
      </c>
      <c r="G35" s="32">
        <f>SUM(G36:G39)</f>
        <v>7374</v>
      </c>
      <c r="H35" s="32">
        <f>SUM(H36:H39)</f>
        <v>4953</v>
      </c>
      <c r="I35" s="34">
        <f t="shared" si="0"/>
        <v>4100</v>
      </c>
      <c r="J35" s="32">
        <f>SUM(J36:J39)</f>
        <v>1272</v>
      </c>
      <c r="K35" s="32">
        <f>SUM(K36:K39)</f>
        <v>1002</v>
      </c>
      <c r="L35" s="32">
        <f>SUM(L36:L39)</f>
        <v>554</v>
      </c>
      <c r="M35" s="32">
        <f>SUM(M36:M39)</f>
        <v>1272</v>
      </c>
      <c r="Q35"/>
      <c r="R35"/>
    </row>
    <row r="36" spans="1:18" ht="18.600000000000001" customHeight="1">
      <c r="A36" s="255" t="s">
        <v>263</v>
      </c>
      <c r="B36" s="256"/>
      <c r="C36" s="256"/>
      <c r="D36" s="257"/>
      <c r="E36" s="13">
        <v>2121</v>
      </c>
      <c r="F36" s="22">
        <v>3255</v>
      </c>
      <c r="G36" s="22">
        <v>7374</v>
      </c>
      <c r="H36" s="22">
        <v>4953</v>
      </c>
      <c r="I36" s="24">
        <f t="shared" si="0"/>
        <v>4100</v>
      </c>
      <c r="J36" s="22">
        <v>1272</v>
      </c>
      <c r="K36" s="22">
        <v>1002</v>
      </c>
      <c r="L36" s="22">
        <v>554</v>
      </c>
      <c r="M36" s="22">
        <v>1272</v>
      </c>
      <c r="Q36"/>
      <c r="R36"/>
    </row>
    <row r="37" spans="1:18" ht="18.600000000000001" customHeight="1">
      <c r="A37" s="255" t="s">
        <v>266</v>
      </c>
      <c r="B37" s="256"/>
      <c r="C37" s="256"/>
      <c r="D37" s="257"/>
      <c r="E37" s="13">
        <v>2122</v>
      </c>
      <c r="F37" s="22"/>
      <c r="G37" s="22"/>
      <c r="H37" s="22"/>
      <c r="I37" s="24">
        <f t="shared" si="0"/>
        <v>0</v>
      </c>
      <c r="J37" s="22"/>
      <c r="K37" s="22"/>
      <c r="L37" s="22"/>
      <c r="M37" s="22"/>
      <c r="Q37"/>
      <c r="R37"/>
    </row>
    <row r="38" spans="1:18" ht="18.600000000000001" customHeight="1">
      <c r="A38" s="255" t="s">
        <v>267</v>
      </c>
      <c r="B38" s="256"/>
      <c r="C38" s="256"/>
      <c r="D38" s="257"/>
      <c r="E38" s="13">
        <v>2123</v>
      </c>
      <c r="F38" s="22"/>
      <c r="G38" s="22"/>
      <c r="H38" s="22"/>
      <c r="I38" s="24">
        <f t="shared" si="0"/>
        <v>0</v>
      </c>
      <c r="J38" s="22"/>
      <c r="K38" s="22"/>
      <c r="L38" s="22"/>
      <c r="M38" s="22"/>
      <c r="Q38"/>
      <c r="R38"/>
    </row>
    <row r="39" spans="1:18" ht="18.600000000000001" customHeight="1">
      <c r="A39" s="255" t="s">
        <v>264</v>
      </c>
      <c r="B39" s="256"/>
      <c r="C39" s="256"/>
      <c r="D39" s="257"/>
      <c r="E39" s="13">
        <v>2124</v>
      </c>
      <c r="F39" s="22"/>
      <c r="G39" s="22"/>
      <c r="H39" s="22"/>
      <c r="I39" s="24">
        <f t="shared" si="0"/>
        <v>0</v>
      </c>
      <c r="J39" s="22"/>
      <c r="K39" s="22"/>
      <c r="L39" s="22"/>
      <c r="M39" s="22"/>
      <c r="Q39"/>
      <c r="R39"/>
    </row>
    <row r="40" spans="1:18" ht="24" customHeight="1">
      <c r="A40" s="258" t="s">
        <v>268</v>
      </c>
      <c r="B40" s="259"/>
      <c r="C40" s="259"/>
      <c r="D40" s="260"/>
      <c r="E40" s="29">
        <v>2130</v>
      </c>
      <c r="F40" s="32">
        <f>SUM(F41:F45)</f>
        <v>4442</v>
      </c>
      <c r="G40" s="32">
        <f>SUM(G41:G45)</f>
        <v>9628</v>
      </c>
      <c r="H40" s="32">
        <f>SUM(H41:H45)</f>
        <v>7430</v>
      </c>
      <c r="I40" s="34">
        <f t="shared" si="0"/>
        <v>6152</v>
      </c>
      <c r="J40" s="32">
        <f>SUM(J41:J45)</f>
        <v>1909</v>
      </c>
      <c r="K40" s="32">
        <f>SUM(K41:K45)</f>
        <v>1503</v>
      </c>
      <c r="L40" s="32">
        <f>SUM(L41:L45)</f>
        <v>830</v>
      </c>
      <c r="M40" s="32">
        <f>SUM(M41:M45)</f>
        <v>1910</v>
      </c>
      <c r="Q40"/>
      <c r="R40"/>
    </row>
    <row r="41" spans="1:18" ht="18.75" customHeight="1">
      <c r="A41" s="255" t="s">
        <v>46</v>
      </c>
      <c r="B41" s="256"/>
      <c r="C41" s="256"/>
      <c r="D41" s="257"/>
      <c r="E41" s="13">
        <v>2131</v>
      </c>
      <c r="F41" s="22"/>
      <c r="G41" s="22"/>
      <c r="H41" s="22"/>
      <c r="I41" s="24">
        <f>SUM(J41:M41)</f>
        <v>0</v>
      </c>
      <c r="J41" s="22"/>
      <c r="K41" s="22"/>
      <c r="L41" s="22"/>
      <c r="M41" s="22"/>
      <c r="Q41"/>
      <c r="R41"/>
    </row>
    <row r="42" spans="1:18" ht="41.25" customHeight="1">
      <c r="A42" s="255" t="s">
        <v>47</v>
      </c>
      <c r="B42" s="256"/>
      <c r="C42" s="256"/>
      <c r="D42" s="257"/>
      <c r="E42" s="13">
        <v>2132</v>
      </c>
      <c r="F42" s="22"/>
      <c r="G42" s="22"/>
      <c r="H42" s="22"/>
      <c r="I42" s="24">
        <f t="shared" si="0"/>
        <v>0</v>
      </c>
      <c r="J42" s="22"/>
      <c r="K42" s="22"/>
      <c r="L42" s="22"/>
      <c r="M42" s="22"/>
      <c r="Q42"/>
      <c r="R42"/>
    </row>
    <row r="43" spans="1:18" ht="18.75" customHeight="1">
      <c r="A43" s="255" t="s">
        <v>269</v>
      </c>
      <c r="B43" s="256"/>
      <c r="C43" s="256"/>
      <c r="D43" s="257"/>
      <c r="E43" s="13">
        <v>2133</v>
      </c>
      <c r="F43" s="22"/>
      <c r="G43" s="22"/>
      <c r="H43" s="22"/>
      <c r="I43" s="24">
        <f t="shared" si="0"/>
        <v>0</v>
      </c>
      <c r="J43" s="22"/>
      <c r="K43" s="22"/>
      <c r="L43" s="22"/>
      <c r="M43" s="22"/>
      <c r="Q43"/>
      <c r="R43"/>
    </row>
    <row r="44" spans="1:18" ht="18.75" customHeight="1">
      <c r="A44" s="255" t="s">
        <v>270</v>
      </c>
      <c r="B44" s="256"/>
      <c r="C44" s="256"/>
      <c r="D44" s="257"/>
      <c r="E44" s="13">
        <v>2134</v>
      </c>
      <c r="F44" s="22">
        <v>3936</v>
      </c>
      <c r="G44" s="22">
        <v>9013</v>
      </c>
      <c r="H44" s="22">
        <v>6054</v>
      </c>
      <c r="I44" s="24">
        <f t="shared" si="0"/>
        <v>5013</v>
      </c>
      <c r="J44" s="22">
        <v>1556</v>
      </c>
      <c r="K44" s="22">
        <v>1225</v>
      </c>
      <c r="L44" s="22">
        <v>676</v>
      </c>
      <c r="M44" s="22">
        <v>1556</v>
      </c>
      <c r="Q44"/>
      <c r="R44"/>
    </row>
    <row r="45" spans="1:18" ht="18.75" customHeight="1">
      <c r="A45" s="255" t="s">
        <v>414</v>
      </c>
      <c r="B45" s="256"/>
      <c r="C45" s="256"/>
      <c r="D45" s="257"/>
      <c r="E45" s="13">
        <v>2135</v>
      </c>
      <c r="F45" s="22">
        <v>506</v>
      </c>
      <c r="G45" s="22">
        <v>615</v>
      </c>
      <c r="H45" s="22">
        <v>1376</v>
      </c>
      <c r="I45" s="163">
        <f t="shared" si="0"/>
        <v>1139</v>
      </c>
      <c r="J45" s="22">
        <v>353</v>
      </c>
      <c r="K45" s="22">
        <v>278</v>
      </c>
      <c r="L45" s="22">
        <v>154</v>
      </c>
      <c r="M45" s="22">
        <v>354</v>
      </c>
      <c r="Q45"/>
      <c r="R45"/>
    </row>
    <row r="46" spans="1:18" ht="18.75" customHeight="1">
      <c r="A46" s="258" t="s">
        <v>271</v>
      </c>
      <c r="B46" s="259"/>
      <c r="C46" s="259"/>
      <c r="D46" s="260"/>
      <c r="E46" s="29">
        <v>2140</v>
      </c>
      <c r="F46" s="32">
        <f>SUM(F47,F48)</f>
        <v>0</v>
      </c>
      <c r="G46" s="32">
        <f>SUM(G47,G48)</f>
        <v>0</v>
      </c>
      <c r="H46" s="32">
        <f>SUM(H47,H48)</f>
        <v>0</v>
      </c>
      <c r="I46" s="34">
        <f t="shared" si="0"/>
        <v>0</v>
      </c>
      <c r="J46" s="32">
        <v>0</v>
      </c>
      <c r="K46" s="32">
        <v>0</v>
      </c>
      <c r="L46" s="32">
        <v>0</v>
      </c>
      <c r="M46" s="32">
        <v>0</v>
      </c>
      <c r="Q46"/>
      <c r="R46"/>
    </row>
    <row r="47" spans="1:18" ht="37.5" customHeight="1">
      <c r="A47" s="255" t="s">
        <v>272</v>
      </c>
      <c r="B47" s="256"/>
      <c r="C47" s="256"/>
      <c r="D47" s="257"/>
      <c r="E47" s="13">
        <v>2141</v>
      </c>
      <c r="F47" s="22"/>
      <c r="G47" s="22"/>
      <c r="H47" s="22"/>
      <c r="I47" s="24">
        <f t="shared" si="0"/>
        <v>0</v>
      </c>
      <c r="J47" s="22"/>
      <c r="K47" s="22"/>
      <c r="L47" s="22"/>
      <c r="M47" s="22"/>
      <c r="Q47"/>
      <c r="R47"/>
    </row>
    <row r="48" spans="1:18" ht="18.75" customHeight="1">
      <c r="A48" s="255" t="s">
        <v>273</v>
      </c>
      <c r="B48" s="256"/>
      <c r="C48" s="256"/>
      <c r="D48" s="257"/>
      <c r="E48" s="13">
        <v>2142</v>
      </c>
      <c r="F48" s="22"/>
      <c r="G48" s="22"/>
      <c r="H48" s="22"/>
      <c r="I48" s="24">
        <f t="shared" si="0"/>
        <v>0</v>
      </c>
      <c r="J48" s="22"/>
      <c r="K48" s="22"/>
      <c r="L48" s="22"/>
      <c r="M48" s="22"/>
      <c r="Q48"/>
      <c r="R48"/>
    </row>
    <row r="49" spans="1:18" ht="26.25" customHeight="1">
      <c r="A49" s="258" t="s">
        <v>48</v>
      </c>
      <c r="B49" s="259"/>
      <c r="C49" s="259"/>
      <c r="D49" s="260"/>
      <c r="E49" s="29">
        <v>2200</v>
      </c>
      <c r="F49" s="32">
        <f>SUM(F26,F35,F40,F46)</f>
        <v>7703</v>
      </c>
      <c r="G49" s="161">
        <f>SUM(G26,G35,G40,G46)</f>
        <v>17026</v>
      </c>
      <c r="H49" s="32">
        <f>SUM(H26,H35,H40,H46)</f>
        <v>12493</v>
      </c>
      <c r="I49" s="34">
        <f t="shared" si="0"/>
        <v>11572</v>
      </c>
      <c r="J49" s="32">
        <f>SUM(J26,J35,J40,J46)</f>
        <v>3621</v>
      </c>
      <c r="K49" s="32">
        <f>SUM(K26,K35,K40,K46)</f>
        <v>2800</v>
      </c>
      <c r="L49" s="32">
        <f>SUM(L26,L35,L40,L46)</f>
        <v>1529</v>
      </c>
      <c r="M49" s="32">
        <f>SUM(M26,M35,M40,M46)</f>
        <v>3622</v>
      </c>
      <c r="Q49"/>
      <c r="R49"/>
    </row>
    <row r="50" spans="1:18" ht="15" customHeight="1">
      <c r="A50" s="47"/>
      <c r="B50" s="47"/>
      <c r="C50" s="47"/>
      <c r="D50" s="47"/>
      <c r="E50" s="46"/>
      <c r="F50" s="48"/>
      <c r="G50" s="49"/>
      <c r="H50" s="49"/>
      <c r="I50" s="48"/>
      <c r="J50" s="49"/>
      <c r="K50" s="49"/>
      <c r="L50" s="49"/>
      <c r="M50" s="49"/>
      <c r="Q50"/>
      <c r="R50"/>
    </row>
    <row r="51" spans="1:18" ht="11.25" customHeight="1">
      <c r="A51" s="47"/>
      <c r="B51" s="47"/>
      <c r="C51" s="47"/>
      <c r="D51" s="47"/>
      <c r="E51" s="46"/>
      <c r="F51" s="48"/>
      <c r="G51" s="49"/>
      <c r="H51" s="49"/>
      <c r="I51" s="48"/>
      <c r="J51" s="49"/>
      <c r="K51" s="49"/>
      <c r="L51" s="49"/>
      <c r="M51" s="49"/>
      <c r="Q51"/>
      <c r="R51"/>
    </row>
    <row r="52" spans="1:18" ht="46.5" customHeight="1">
      <c r="A52" s="166" t="s">
        <v>430</v>
      </c>
      <c r="B52" s="171"/>
      <c r="C52" s="175"/>
      <c r="D52" s="175" t="s">
        <v>149</v>
      </c>
      <c r="E52" s="175"/>
      <c r="F52" s="171"/>
      <c r="G52" s="171"/>
      <c r="H52" s="168"/>
      <c r="I52" s="169" t="s">
        <v>428</v>
      </c>
      <c r="J52" s="168"/>
      <c r="Q52"/>
      <c r="R52"/>
    </row>
    <row r="53" spans="1:18" ht="22.5" customHeight="1">
      <c r="A53" s="87" t="s">
        <v>431</v>
      </c>
      <c r="B53" s="87"/>
      <c r="C53" s="87"/>
      <c r="D53" s="172" t="s">
        <v>275</v>
      </c>
      <c r="E53" s="172"/>
      <c r="F53" s="172"/>
      <c r="G53" s="172"/>
      <c r="J53" s="87"/>
      <c r="K53" s="204"/>
      <c r="L53" s="204"/>
      <c r="M53" s="204"/>
      <c r="Q53"/>
      <c r="R53"/>
    </row>
  </sheetData>
  <mergeCells count="51">
    <mergeCell ref="A42:D42"/>
    <mergeCell ref="A43:D43"/>
    <mergeCell ref="A44:D44"/>
    <mergeCell ref="A45:D45"/>
    <mergeCell ref="A33:D33"/>
    <mergeCell ref="A34:D34"/>
    <mergeCell ref="A41:D41"/>
    <mergeCell ref="K53:M53"/>
    <mergeCell ref="A46:D46"/>
    <mergeCell ref="A47:D47"/>
    <mergeCell ref="A48:D48"/>
    <mergeCell ref="A49:D49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A8:D8"/>
    <mergeCell ref="A10:D10"/>
    <mergeCell ref="A11:D11"/>
    <mergeCell ref="A14:D14"/>
    <mergeCell ref="A15:D15"/>
    <mergeCell ref="A13:D13"/>
    <mergeCell ref="A12:D12"/>
    <mergeCell ref="A20:D20"/>
    <mergeCell ref="A9:M9"/>
    <mergeCell ref="A16:D16"/>
    <mergeCell ref="A17:D17"/>
    <mergeCell ref="A18:D18"/>
    <mergeCell ref="A19:D19"/>
    <mergeCell ref="A21:D21"/>
    <mergeCell ref="A22:D22"/>
    <mergeCell ref="A23:D23"/>
    <mergeCell ref="A24:D24"/>
    <mergeCell ref="A26:D26"/>
    <mergeCell ref="A25:M25"/>
    <mergeCell ref="A4:M4"/>
    <mergeCell ref="E6:E7"/>
    <mergeCell ref="F6:F7"/>
    <mergeCell ref="G6:G7"/>
    <mergeCell ref="H6:H7"/>
    <mergeCell ref="I6:I7"/>
    <mergeCell ref="J6:M6"/>
    <mergeCell ref="A6:D7"/>
  </mergeCells>
  <pageMargins left="1.1023622047244099" right="0.39370078740157499" top="0.708661417322835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89"/>
  <sheetViews>
    <sheetView topLeftCell="A46" zoomScale="65" zoomScaleNormal="65" zoomScaleSheetLayoutView="56" workbookViewId="0">
      <selection activeCell="A88" sqref="A88:J88"/>
    </sheetView>
  </sheetViews>
  <sheetFormatPr defaultRowHeight="12.75"/>
  <cols>
    <col min="1" max="1" width="99.42578125" customWidth="1"/>
    <col min="2" max="2" width="13.28515625" customWidth="1"/>
    <col min="3" max="10" width="15.42578125" customWidth="1"/>
    <col min="12" max="12" width="10.5703125" bestFit="1" customWidth="1"/>
  </cols>
  <sheetData>
    <row r="1" spans="1:10" ht="18.75">
      <c r="I1" s="72" t="s">
        <v>407</v>
      </c>
    </row>
    <row r="2" spans="1:10" ht="18.75">
      <c r="I2" s="72" t="s">
        <v>415</v>
      </c>
    </row>
    <row r="3" spans="1:10" ht="42" customHeight="1">
      <c r="A3" s="278" t="s">
        <v>276</v>
      </c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8.75">
      <c r="A4" s="153"/>
      <c r="B4" s="153"/>
      <c r="C4" s="153"/>
      <c r="D4" s="153"/>
      <c r="E4" s="153"/>
      <c r="F4" s="153"/>
      <c r="G4" s="153"/>
      <c r="H4" s="153"/>
      <c r="I4" s="153"/>
      <c r="J4" s="153"/>
    </row>
    <row r="5" spans="1:10" ht="41.25" customHeight="1">
      <c r="A5" s="279" t="s">
        <v>24</v>
      </c>
      <c r="B5" s="248" t="s">
        <v>277</v>
      </c>
      <c r="C5" s="248" t="s">
        <v>241</v>
      </c>
      <c r="D5" s="248" t="s">
        <v>242</v>
      </c>
      <c r="E5" s="248" t="s">
        <v>28</v>
      </c>
      <c r="F5" s="182" t="s">
        <v>278</v>
      </c>
      <c r="G5" s="182" t="s">
        <v>158</v>
      </c>
      <c r="H5" s="182"/>
      <c r="I5" s="182"/>
      <c r="J5" s="182"/>
    </row>
    <row r="6" spans="1:10" ht="45.75" customHeight="1">
      <c r="A6" s="280"/>
      <c r="B6" s="248"/>
      <c r="C6" s="248"/>
      <c r="D6" s="248"/>
      <c r="E6" s="248"/>
      <c r="F6" s="182"/>
      <c r="G6" s="149" t="s">
        <v>160</v>
      </c>
      <c r="H6" s="149" t="s">
        <v>161</v>
      </c>
      <c r="I6" s="149" t="s">
        <v>162</v>
      </c>
      <c r="J6" s="149" t="s">
        <v>163</v>
      </c>
    </row>
    <row r="7" spans="1:10" ht="18.75" customHeight="1">
      <c r="A7" s="51">
        <v>1</v>
      </c>
      <c r="B7" s="149">
        <v>2</v>
      </c>
      <c r="C7" s="149">
        <v>3</v>
      </c>
      <c r="D7" s="149">
        <v>4</v>
      </c>
      <c r="E7" s="149">
        <v>5</v>
      </c>
      <c r="F7" s="149">
        <v>6</v>
      </c>
      <c r="G7" s="149">
        <v>7</v>
      </c>
      <c r="H7" s="149">
        <v>8</v>
      </c>
      <c r="I7" s="149">
        <v>9</v>
      </c>
      <c r="J7" s="149">
        <v>10</v>
      </c>
    </row>
    <row r="8" spans="1:10" ht="28.5" customHeight="1">
      <c r="A8" s="151" t="s">
        <v>279</v>
      </c>
      <c r="B8" s="152"/>
      <c r="C8" s="216"/>
      <c r="D8" s="216"/>
      <c r="E8" s="216"/>
      <c r="F8" s="216"/>
      <c r="G8" s="216"/>
      <c r="H8" s="216"/>
      <c r="I8" s="216"/>
      <c r="J8" s="216"/>
    </row>
    <row r="9" spans="1:10" ht="18.75" customHeight="1">
      <c r="A9" s="57" t="s">
        <v>280</v>
      </c>
      <c r="B9" s="61">
        <v>3000</v>
      </c>
      <c r="C9" s="32">
        <f>SUM(C10:C11,C13,C16:C17,C21)</f>
        <v>52709</v>
      </c>
      <c r="D9" s="161">
        <f>SUM(D10:D11,D13,D16:D17,D21)</f>
        <v>0</v>
      </c>
      <c r="E9" s="32">
        <f>SUM(E10:E11,E13,E16:E17,E21)</f>
        <v>93827</v>
      </c>
      <c r="F9" s="34">
        <f t="shared" ref="F9:F75" si="0">SUM(G9:J9)</f>
        <v>77910</v>
      </c>
      <c r="G9" s="32">
        <f>SUM(G10:G11,G13,G16:G17,G21)</f>
        <v>24950</v>
      </c>
      <c r="H9" s="32">
        <f>SUM(H10:H11,H13,H16:H17,H21)</f>
        <v>18060</v>
      </c>
      <c r="I9" s="32">
        <f>SUM(I10:I11,I13,I16:I17,I21)</f>
        <v>9950</v>
      </c>
      <c r="J9" s="32">
        <f>SUM(J10:J11,J13,J16:J17,J21)</f>
        <v>24950</v>
      </c>
    </row>
    <row r="10" spans="1:10" ht="18.75" customHeight="1">
      <c r="A10" s="4" t="s">
        <v>281</v>
      </c>
      <c r="B10" s="5">
        <v>3010</v>
      </c>
      <c r="C10" s="22">
        <v>784</v>
      </c>
      <c r="D10" s="22"/>
      <c r="E10" s="22">
        <v>42585</v>
      </c>
      <c r="F10" s="24">
        <f t="shared" si="0"/>
        <v>77850</v>
      </c>
      <c r="G10" s="22">
        <v>24950</v>
      </c>
      <c r="H10" s="22">
        <v>18000</v>
      </c>
      <c r="I10" s="22">
        <v>9950</v>
      </c>
      <c r="J10" s="22">
        <v>24950</v>
      </c>
    </row>
    <row r="11" spans="1:10" ht="18.75" customHeight="1">
      <c r="A11" s="4" t="s">
        <v>282</v>
      </c>
      <c r="B11" s="5">
        <v>3020</v>
      </c>
      <c r="C11" s="22"/>
      <c r="D11" s="22"/>
      <c r="E11" s="22"/>
      <c r="F11" s="24">
        <f t="shared" si="0"/>
        <v>0</v>
      </c>
      <c r="G11" s="22"/>
      <c r="H11" s="22"/>
      <c r="I11" s="22"/>
      <c r="J11" s="22"/>
    </row>
    <row r="12" spans="1:10" ht="18.75" customHeight="1">
      <c r="A12" s="4" t="s">
        <v>283</v>
      </c>
      <c r="B12" s="5">
        <v>3030</v>
      </c>
      <c r="C12" s="22"/>
      <c r="D12" s="22"/>
      <c r="E12" s="22"/>
      <c r="F12" s="24">
        <f t="shared" si="0"/>
        <v>0</v>
      </c>
      <c r="G12" s="22"/>
      <c r="H12" s="22"/>
      <c r="I12" s="22"/>
      <c r="J12" s="22"/>
    </row>
    <row r="13" spans="1:10" ht="18.75" customHeight="1">
      <c r="A13" s="4" t="s">
        <v>284</v>
      </c>
      <c r="B13" s="5">
        <v>3040</v>
      </c>
      <c r="C13" s="22">
        <v>51838</v>
      </c>
      <c r="D13" s="22"/>
      <c r="E13" s="22">
        <v>51182</v>
      </c>
      <c r="F13" s="24">
        <f t="shared" si="0"/>
        <v>0</v>
      </c>
      <c r="G13" s="22"/>
      <c r="H13" s="22"/>
      <c r="I13" s="22"/>
      <c r="J13" s="22"/>
    </row>
    <row r="14" spans="1:10" ht="18.75" customHeight="1">
      <c r="A14" s="4" t="s">
        <v>285</v>
      </c>
      <c r="B14" s="5">
        <v>3041</v>
      </c>
      <c r="C14" s="22"/>
      <c r="D14" s="22"/>
      <c r="E14" s="22"/>
      <c r="F14" s="24">
        <f t="shared" si="0"/>
        <v>0</v>
      </c>
      <c r="G14" s="22"/>
      <c r="H14" s="22"/>
      <c r="I14" s="22"/>
      <c r="J14" s="22"/>
    </row>
    <row r="15" spans="1:10" ht="18.75" customHeight="1">
      <c r="A15" s="4" t="s">
        <v>286</v>
      </c>
      <c r="B15" s="5">
        <v>3042</v>
      </c>
      <c r="C15" s="22">
        <v>51838</v>
      </c>
      <c r="D15" s="22"/>
      <c r="E15" s="22">
        <v>51182</v>
      </c>
      <c r="F15" s="24">
        <f t="shared" si="0"/>
        <v>0</v>
      </c>
      <c r="G15" s="22"/>
      <c r="H15" s="22"/>
      <c r="I15" s="22"/>
      <c r="J15" s="22"/>
    </row>
    <row r="16" spans="1:10" ht="18.75" customHeight="1">
      <c r="A16" s="4" t="s">
        <v>287</v>
      </c>
      <c r="B16" s="5">
        <v>3050</v>
      </c>
      <c r="C16" s="22">
        <v>24</v>
      </c>
      <c r="D16" s="22"/>
      <c r="E16" s="22"/>
      <c r="F16" s="24">
        <f t="shared" si="0"/>
        <v>0</v>
      </c>
      <c r="G16" s="22"/>
      <c r="H16" s="22"/>
      <c r="I16" s="22"/>
      <c r="J16" s="22"/>
    </row>
    <row r="17" spans="1:10" ht="18.75" customHeight="1">
      <c r="A17" s="4" t="s">
        <v>288</v>
      </c>
      <c r="B17" s="5">
        <v>3060</v>
      </c>
      <c r="C17" s="24">
        <f>SUM(C18:C20)</f>
        <v>0</v>
      </c>
      <c r="D17" s="163">
        <f>SUM(D18:D20)</f>
        <v>0</v>
      </c>
      <c r="E17" s="24">
        <f>SUM(E18:E20)</f>
        <v>0</v>
      </c>
      <c r="F17" s="24">
        <f t="shared" si="0"/>
        <v>0</v>
      </c>
      <c r="G17" s="24">
        <f>SUM(G18:G20)</f>
        <v>0</v>
      </c>
      <c r="H17" s="24">
        <f>SUM(H18:H20)</f>
        <v>0</v>
      </c>
      <c r="I17" s="24">
        <f>SUM(I18:I20)</f>
        <v>0</v>
      </c>
      <c r="J17" s="24">
        <f>SUM(J18:J20)</f>
        <v>0</v>
      </c>
    </row>
    <row r="18" spans="1:10" ht="18.75" customHeight="1">
      <c r="A18" s="4" t="s">
        <v>289</v>
      </c>
      <c r="B18" s="52">
        <v>3061</v>
      </c>
      <c r="C18" s="22"/>
      <c r="D18" s="22"/>
      <c r="E18" s="22"/>
      <c r="F18" s="24">
        <f t="shared" si="0"/>
        <v>0</v>
      </c>
      <c r="G18" s="22"/>
      <c r="H18" s="22"/>
      <c r="I18" s="22"/>
      <c r="J18" s="22"/>
    </row>
    <row r="19" spans="1:10" ht="18.75" customHeight="1">
      <c r="A19" s="4" t="s">
        <v>290</v>
      </c>
      <c r="B19" s="52">
        <v>3062</v>
      </c>
      <c r="C19" s="22"/>
      <c r="D19" s="22"/>
      <c r="E19" s="22"/>
      <c r="F19" s="24">
        <f t="shared" si="0"/>
        <v>0</v>
      </c>
      <c r="G19" s="22"/>
      <c r="H19" s="22"/>
      <c r="I19" s="22"/>
      <c r="J19" s="22"/>
    </row>
    <row r="20" spans="1:10" ht="18.75" customHeight="1">
      <c r="A20" s="4" t="s">
        <v>291</v>
      </c>
      <c r="B20" s="52">
        <v>3063</v>
      </c>
      <c r="C20" s="22"/>
      <c r="D20" s="22"/>
      <c r="E20" s="22"/>
      <c r="F20" s="24">
        <f t="shared" si="0"/>
        <v>0</v>
      </c>
      <c r="G20" s="22"/>
      <c r="H20" s="22"/>
      <c r="I20" s="22"/>
      <c r="J20" s="22"/>
    </row>
    <row r="21" spans="1:10" ht="18.75" customHeight="1">
      <c r="A21" s="4" t="s">
        <v>292</v>
      </c>
      <c r="B21" s="5">
        <v>3070</v>
      </c>
      <c r="C21" s="22">
        <v>63</v>
      </c>
      <c r="D21" s="22"/>
      <c r="E21" s="22">
        <v>60</v>
      </c>
      <c r="F21" s="24">
        <f t="shared" si="0"/>
        <v>60</v>
      </c>
      <c r="G21" s="22"/>
      <c r="H21" s="22">
        <v>60</v>
      </c>
      <c r="I21" s="22"/>
      <c r="J21" s="22"/>
    </row>
    <row r="22" spans="1:10" ht="18.75" customHeight="1">
      <c r="A22" s="6" t="s">
        <v>293</v>
      </c>
      <c r="B22" s="7">
        <v>3100</v>
      </c>
      <c r="C22" s="32">
        <f>SUM(C23:C26,C30,C40,C41)</f>
        <v>-52526</v>
      </c>
      <c r="D22" s="31">
        <f>SUM(D23:D26,D30,D40,D41)</f>
        <v>0</v>
      </c>
      <c r="E22" s="32">
        <f>SUM(E23:E26,E30,E40,E41)</f>
        <v>-93380</v>
      </c>
      <c r="F22" s="159">
        <f t="shared" si="0"/>
        <v>-76041</v>
      </c>
      <c r="G22" s="32">
        <f>SUM(G23:G26,G30,G40,G41)</f>
        <v>-24858</v>
      </c>
      <c r="H22" s="32">
        <f>SUM(H23:H26,H30,H40,H41)</f>
        <v>-17456</v>
      </c>
      <c r="I22" s="32">
        <f>SUM(I23:I26,I30,I40,I41)</f>
        <v>-8917</v>
      </c>
      <c r="J22" s="161">
        <f>SUM(J23:J26,J30,J40,J41)</f>
        <v>-24810</v>
      </c>
    </row>
    <row r="23" spans="1:10" ht="18.75" customHeight="1">
      <c r="A23" s="4" t="s">
        <v>294</v>
      </c>
      <c r="B23" s="62">
        <v>3110</v>
      </c>
      <c r="C23" s="22">
        <v>-29971</v>
      </c>
      <c r="D23" s="22"/>
      <c r="E23" s="22">
        <v>-44233</v>
      </c>
      <c r="F23" s="24">
        <f t="shared" si="0"/>
        <v>-43578</v>
      </c>
      <c r="G23" s="22">
        <v>-14694</v>
      </c>
      <c r="H23" s="22">
        <v>-9617</v>
      </c>
      <c r="I23" s="22">
        <v>-4621</v>
      </c>
      <c r="J23" s="22">
        <v>-14646</v>
      </c>
    </row>
    <row r="24" spans="1:10" ht="18.75" customHeight="1">
      <c r="A24" s="4" t="s">
        <v>295</v>
      </c>
      <c r="B24" s="62">
        <v>3120</v>
      </c>
      <c r="C24" s="22">
        <v>-14499</v>
      </c>
      <c r="D24" s="22"/>
      <c r="E24" s="22">
        <v>-30519</v>
      </c>
      <c r="F24" s="24">
        <f t="shared" si="0"/>
        <v>-22782</v>
      </c>
      <c r="G24" s="22">
        <v>-7069</v>
      </c>
      <c r="H24" s="22">
        <v>-5569</v>
      </c>
      <c r="I24" s="22">
        <v>-3075</v>
      </c>
      <c r="J24" s="22">
        <v>-7069</v>
      </c>
    </row>
    <row r="25" spans="1:10" ht="18.75" customHeight="1">
      <c r="A25" s="4" t="s">
        <v>168</v>
      </c>
      <c r="B25" s="62">
        <v>3130</v>
      </c>
      <c r="C25" s="22">
        <v>-3940</v>
      </c>
      <c r="D25" s="22"/>
      <c r="E25" s="22">
        <v>-6714</v>
      </c>
      <c r="F25" s="24">
        <f t="shared" si="0"/>
        <v>-5011</v>
      </c>
      <c r="G25" s="22">
        <v>-1555</v>
      </c>
      <c r="H25" s="22">
        <v>-1225</v>
      </c>
      <c r="I25" s="22">
        <v>-676</v>
      </c>
      <c r="J25" s="22">
        <v>-1555</v>
      </c>
    </row>
    <row r="26" spans="1:10" ht="18.75" customHeight="1">
      <c r="A26" s="4" t="s">
        <v>296</v>
      </c>
      <c r="B26" s="62">
        <v>3140</v>
      </c>
      <c r="C26" s="24">
        <f>SUM(C27:C29)</f>
        <v>0</v>
      </c>
      <c r="D26" s="163">
        <f>SUM(D27:D29)</f>
        <v>0</v>
      </c>
      <c r="E26" s="24">
        <f>SUM(E27:E29)</f>
        <v>0</v>
      </c>
      <c r="F26" s="24">
        <f t="shared" si="0"/>
        <v>0</v>
      </c>
      <c r="G26" s="24">
        <f>SUM(G27:G29)</f>
        <v>0</v>
      </c>
      <c r="H26" s="24">
        <f>SUM(H27:H29)</f>
        <v>0</v>
      </c>
      <c r="I26" s="24">
        <f>SUM(I27:I29)</f>
        <v>0</v>
      </c>
      <c r="J26" s="24">
        <f>SUM(J27:J29)</f>
        <v>0</v>
      </c>
    </row>
    <row r="27" spans="1:10" ht="18.75" customHeight="1">
      <c r="A27" s="4" t="s">
        <v>289</v>
      </c>
      <c r="B27" s="110">
        <v>3141</v>
      </c>
      <c r="C27" s="22" t="s">
        <v>165</v>
      </c>
      <c r="D27" s="22" t="s">
        <v>165</v>
      </c>
      <c r="E27" s="22" t="s">
        <v>165</v>
      </c>
      <c r="F27" s="24">
        <f t="shared" si="0"/>
        <v>0</v>
      </c>
      <c r="G27" s="22" t="s">
        <v>165</v>
      </c>
      <c r="H27" s="22" t="s">
        <v>165</v>
      </c>
      <c r="I27" s="22" t="s">
        <v>165</v>
      </c>
      <c r="J27" s="22" t="s">
        <v>165</v>
      </c>
    </row>
    <row r="28" spans="1:10" ht="18.75" customHeight="1">
      <c r="A28" s="4" t="s">
        <v>290</v>
      </c>
      <c r="B28" s="110">
        <v>3142</v>
      </c>
      <c r="C28" s="22" t="s">
        <v>165</v>
      </c>
      <c r="D28" s="22" t="s">
        <v>165</v>
      </c>
      <c r="E28" s="22" t="s">
        <v>165</v>
      </c>
      <c r="F28" s="24">
        <f t="shared" si="0"/>
        <v>0</v>
      </c>
      <c r="G28" s="22" t="s">
        <v>165</v>
      </c>
      <c r="H28" s="22" t="s">
        <v>165</v>
      </c>
      <c r="I28" s="22" t="s">
        <v>165</v>
      </c>
      <c r="J28" s="22" t="s">
        <v>165</v>
      </c>
    </row>
    <row r="29" spans="1:10" ht="18.75" customHeight="1">
      <c r="A29" s="4" t="s">
        <v>291</v>
      </c>
      <c r="B29" s="110">
        <v>3143</v>
      </c>
      <c r="C29" s="22" t="s">
        <v>165</v>
      </c>
      <c r="D29" s="22" t="s">
        <v>165</v>
      </c>
      <c r="E29" s="22" t="s">
        <v>165</v>
      </c>
      <c r="F29" s="24">
        <f t="shared" si="0"/>
        <v>0</v>
      </c>
      <c r="G29" s="22" t="s">
        <v>165</v>
      </c>
      <c r="H29" s="22" t="s">
        <v>165</v>
      </c>
      <c r="I29" s="22" t="s">
        <v>165</v>
      </c>
      <c r="J29" s="22" t="s">
        <v>165</v>
      </c>
    </row>
    <row r="30" spans="1:10" ht="18.75" customHeight="1">
      <c r="A30" s="4" t="s">
        <v>297</v>
      </c>
      <c r="B30" s="62">
        <v>3150</v>
      </c>
      <c r="C30" s="24">
        <f>SUM(C31:C36,C39)</f>
        <v>-3791</v>
      </c>
      <c r="D30" s="163"/>
      <c r="E30" s="24">
        <f>SUM(E31:E36,E39)</f>
        <v>-6372</v>
      </c>
      <c r="F30" s="24">
        <f t="shared" si="0"/>
        <v>-4670</v>
      </c>
      <c r="G30" s="24">
        <f>SUM(G31:G36,G39)</f>
        <v>-1540</v>
      </c>
      <c r="H30" s="24">
        <f>SUM(H31:H36,H39)</f>
        <v>-1045</v>
      </c>
      <c r="I30" s="24">
        <f>SUM(I31:I36,I39)</f>
        <v>-545</v>
      </c>
      <c r="J30" s="24">
        <f>SUM(J31:J36,J39)</f>
        <v>-1540</v>
      </c>
    </row>
    <row r="31" spans="1:10" ht="18.75" customHeight="1">
      <c r="A31" s="4" t="s">
        <v>43</v>
      </c>
      <c r="B31" s="110">
        <v>3151</v>
      </c>
      <c r="C31" s="22" t="s">
        <v>165</v>
      </c>
      <c r="D31" s="22" t="s">
        <v>165</v>
      </c>
      <c r="E31" s="22" t="s">
        <v>165</v>
      </c>
      <c r="F31" s="24">
        <f t="shared" si="0"/>
        <v>0</v>
      </c>
      <c r="G31" s="22" t="s">
        <v>165</v>
      </c>
      <c r="H31" s="22" t="s">
        <v>165</v>
      </c>
      <c r="I31" s="22" t="s">
        <v>165</v>
      </c>
      <c r="J31" s="22" t="s">
        <v>165</v>
      </c>
    </row>
    <row r="32" spans="1:10" ht="18.75" customHeight="1">
      <c r="A32" s="4" t="s">
        <v>298</v>
      </c>
      <c r="B32" s="110">
        <v>3152</v>
      </c>
      <c r="C32" s="22">
        <v>-6</v>
      </c>
      <c r="D32" s="22"/>
      <c r="E32" s="22">
        <v>-110</v>
      </c>
      <c r="F32" s="24">
        <f t="shared" si="0"/>
        <v>-1320</v>
      </c>
      <c r="G32" s="22">
        <v>-440</v>
      </c>
      <c r="H32" s="22">
        <v>-295</v>
      </c>
      <c r="I32" s="22">
        <v>-145</v>
      </c>
      <c r="J32" s="22">
        <v>-440</v>
      </c>
    </row>
    <row r="33" spans="1:10" ht="18.75" customHeight="1">
      <c r="A33" s="4" t="s">
        <v>260</v>
      </c>
      <c r="B33" s="110">
        <v>3153</v>
      </c>
      <c r="C33" s="22" t="s">
        <v>165</v>
      </c>
      <c r="D33" s="22" t="s">
        <v>165</v>
      </c>
      <c r="E33" s="22" t="s">
        <v>165</v>
      </c>
      <c r="F33" s="24">
        <f t="shared" si="0"/>
        <v>0</v>
      </c>
      <c r="G33" s="22" t="s">
        <v>165</v>
      </c>
      <c r="H33" s="22" t="s">
        <v>165</v>
      </c>
      <c r="I33" s="22" t="s">
        <v>165</v>
      </c>
      <c r="J33" s="22" t="s">
        <v>165</v>
      </c>
    </row>
    <row r="34" spans="1:10" ht="18.75" customHeight="1">
      <c r="A34" s="4" t="s">
        <v>299</v>
      </c>
      <c r="B34" s="110">
        <v>3154</v>
      </c>
      <c r="C34" s="22" t="s">
        <v>165</v>
      </c>
      <c r="D34" s="22" t="s">
        <v>165</v>
      </c>
      <c r="E34" s="22" t="s">
        <v>165</v>
      </c>
      <c r="F34" s="24">
        <f t="shared" si="0"/>
        <v>0</v>
      </c>
      <c r="G34" s="22" t="s">
        <v>165</v>
      </c>
      <c r="H34" s="22" t="s">
        <v>165</v>
      </c>
      <c r="I34" s="22" t="s">
        <v>165</v>
      </c>
      <c r="J34" s="22" t="s">
        <v>165</v>
      </c>
    </row>
    <row r="35" spans="1:10" ht="18.75" customHeight="1">
      <c r="A35" s="4" t="s">
        <v>263</v>
      </c>
      <c r="B35" s="110">
        <v>3155</v>
      </c>
      <c r="C35" s="22" t="s">
        <v>165</v>
      </c>
      <c r="D35" s="22" t="s">
        <v>165</v>
      </c>
      <c r="E35" s="22" t="s">
        <v>165</v>
      </c>
      <c r="F35" s="24">
        <f t="shared" si="0"/>
        <v>0</v>
      </c>
      <c r="G35" s="22" t="s">
        <v>165</v>
      </c>
      <c r="H35" s="22" t="s">
        <v>165</v>
      </c>
      <c r="I35" s="22" t="s">
        <v>165</v>
      </c>
      <c r="J35" s="22" t="s">
        <v>165</v>
      </c>
    </row>
    <row r="36" spans="1:10" ht="21.75" customHeight="1">
      <c r="A36" s="105" t="s">
        <v>300</v>
      </c>
      <c r="B36" s="110">
        <v>3156</v>
      </c>
      <c r="C36" s="24">
        <f t="shared" ref="C36:J36" si="1">SUM(C37:C38)</f>
        <v>0</v>
      </c>
      <c r="D36" s="163">
        <f t="shared" si="1"/>
        <v>0</v>
      </c>
      <c r="E36" s="24">
        <f t="shared" si="1"/>
        <v>0</v>
      </c>
      <c r="F36" s="24">
        <f t="shared" si="1"/>
        <v>0</v>
      </c>
      <c r="G36" s="24">
        <f t="shared" si="1"/>
        <v>0</v>
      </c>
      <c r="H36" s="24">
        <f t="shared" si="1"/>
        <v>0</v>
      </c>
      <c r="I36" s="24">
        <f t="shared" si="1"/>
        <v>0</v>
      </c>
      <c r="J36" s="24">
        <f t="shared" si="1"/>
        <v>0</v>
      </c>
    </row>
    <row r="37" spans="1:10" ht="36.75" customHeight="1">
      <c r="A37" s="4" t="s">
        <v>46</v>
      </c>
      <c r="B37" s="110" t="s">
        <v>301</v>
      </c>
      <c r="C37" s="22" t="s">
        <v>165</v>
      </c>
      <c r="D37" s="22" t="s">
        <v>165</v>
      </c>
      <c r="E37" s="22" t="s">
        <v>165</v>
      </c>
      <c r="F37" s="24"/>
      <c r="G37" s="22" t="s">
        <v>165</v>
      </c>
      <c r="H37" s="22" t="s">
        <v>165</v>
      </c>
      <c r="I37" s="22" t="s">
        <v>165</v>
      </c>
      <c r="J37" s="22" t="s">
        <v>165</v>
      </c>
    </row>
    <row r="38" spans="1:10" ht="54" customHeight="1">
      <c r="A38" s="4" t="s">
        <v>47</v>
      </c>
      <c r="B38" s="62" t="s">
        <v>302</v>
      </c>
      <c r="C38" s="22" t="s">
        <v>165</v>
      </c>
      <c r="D38" s="22" t="s">
        <v>165</v>
      </c>
      <c r="E38" s="22" t="s">
        <v>165</v>
      </c>
      <c r="F38" s="24">
        <f t="shared" si="0"/>
        <v>0</v>
      </c>
      <c r="G38" s="22" t="s">
        <v>165</v>
      </c>
      <c r="H38" s="22" t="s">
        <v>165</v>
      </c>
      <c r="I38" s="22" t="s">
        <v>165</v>
      </c>
      <c r="J38" s="22" t="s">
        <v>165</v>
      </c>
    </row>
    <row r="39" spans="1:10" ht="18.75" customHeight="1">
      <c r="A39" s="4" t="s">
        <v>303</v>
      </c>
      <c r="B39" s="62">
        <v>3157</v>
      </c>
      <c r="C39" s="22">
        <v>-3785</v>
      </c>
      <c r="D39" s="22"/>
      <c r="E39" s="22">
        <v>-6262</v>
      </c>
      <c r="F39" s="24">
        <f t="shared" si="0"/>
        <v>-3350</v>
      </c>
      <c r="G39" s="22">
        <v>-1100</v>
      </c>
      <c r="H39" s="22">
        <v>-750</v>
      </c>
      <c r="I39" s="22">
        <v>-400</v>
      </c>
      <c r="J39" s="22">
        <v>-1100</v>
      </c>
    </row>
    <row r="40" spans="1:10" ht="18.75" customHeight="1">
      <c r="A40" s="4" t="s">
        <v>304</v>
      </c>
      <c r="B40" s="62">
        <v>3160</v>
      </c>
      <c r="C40" s="22" t="s">
        <v>165</v>
      </c>
      <c r="D40" s="22" t="s">
        <v>165</v>
      </c>
      <c r="E40" s="22" t="s">
        <v>165</v>
      </c>
      <c r="F40" s="24">
        <f t="shared" si="0"/>
        <v>0</v>
      </c>
      <c r="G40" s="22" t="s">
        <v>165</v>
      </c>
      <c r="H40" s="22" t="s">
        <v>165</v>
      </c>
      <c r="I40" s="22" t="s">
        <v>165</v>
      </c>
      <c r="J40" s="22" t="s">
        <v>165</v>
      </c>
    </row>
    <row r="41" spans="1:10" ht="18.75" customHeight="1">
      <c r="A41" s="4" t="s">
        <v>305</v>
      </c>
      <c r="B41" s="64">
        <v>3170</v>
      </c>
      <c r="C41" s="22">
        <v>-325</v>
      </c>
      <c r="D41" s="22"/>
      <c r="E41" s="22">
        <v>-5542</v>
      </c>
      <c r="F41" s="24">
        <f t="shared" si="0"/>
        <v>0</v>
      </c>
      <c r="G41" s="22" t="s">
        <v>165</v>
      </c>
      <c r="H41" s="22" t="s">
        <v>165</v>
      </c>
      <c r="I41" s="22" t="s">
        <v>165</v>
      </c>
      <c r="J41" s="22" t="s">
        <v>165</v>
      </c>
    </row>
    <row r="42" spans="1:10" ht="18.75" customHeight="1">
      <c r="A42" s="6" t="s">
        <v>306</v>
      </c>
      <c r="B42" s="61">
        <v>3195</v>
      </c>
      <c r="C42" s="32">
        <f>SUM(C9,C22)</f>
        <v>183</v>
      </c>
      <c r="D42" s="161">
        <f t="shared" ref="D42:J42" si="2">SUM(D9,D22)</f>
        <v>0</v>
      </c>
      <c r="E42" s="161">
        <f t="shared" si="2"/>
        <v>447</v>
      </c>
      <c r="F42" s="161">
        <f t="shared" si="0"/>
        <v>1869</v>
      </c>
      <c r="G42" s="161">
        <f t="shared" si="2"/>
        <v>92</v>
      </c>
      <c r="H42" s="32">
        <f t="shared" si="2"/>
        <v>604</v>
      </c>
      <c r="I42" s="32">
        <f t="shared" si="2"/>
        <v>1033</v>
      </c>
      <c r="J42" s="161">
        <f t="shared" si="2"/>
        <v>140</v>
      </c>
    </row>
    <row r="43" spans="1:10" ht="29.25" customHeight="1">
      <c r="A43" s="151" t="s">
        <v>307</v>
      </c>
      <c r="B43" s="52"/>
      <c r="C43" s="281"/>
      <c r="D43" s="282"/>
      <c r="E43" s="282"/>
      <c r="F43" s="282"/>
      <c r="G43" s="282"/>
      <c r="H43" s="282"/>
      <c r="I43" s="282"/>
      <c r="J43" s="283"/>
    </row>
    <row r="44" spans="1:10" ht="18.75" customHeight="1">
      <c r="A44" s="57" t="s">
        <v>308</v>
      </c>
      <c r="B44" s="137">
        <v>3200</v>
      </c>
      <c r="C44" s="32">
        <f>SUM(C45,C47:C51)</f>
        <v>0</v>
      </c>
      <c r="D44" s="32">
        <f>SUM(D45,D47:D51)</f>
        <v>0</v>
      </c>
      <c r="E44" s="32">
        <f>SUM(E45,E47:E51)</f>
        <v>0</v>
      </c>
      <c r="F44" s="34">
        <f>SUM(G44:J44)</f>
        <v>0</v>
      </c>
      <c r="G44" s="32">
        <f>SUM(G45,G47:G51)</f>
        <v>0</v>
      </c>
      <c r="H44" s="32">
        <f>SUM(H45,H47:H51)</f>
        <v>0</v>
      </c>
      <c r="I44" s="32">
        <f>SUM(I45,I47:I51)</f>
        <v>0</v>
      </c>
      <c r="J44" s="32">
        <f>SUM(J45,J47:J51)</f>
        <v>0</v>
      </c>
    </row>
    <row r="45" spans="1:10" ht="18.75" customHeight="1">
      <c r="A45" s="4" t="s">
        <v>309</v>
      </c>
      <c r="B45" s="5">
        <v>3210</v>
      </c>
      <c r="C45" s="22"/>
      <c r="D45" s="22"/>
      <c r="E45" s="22"/>
      <c r="F45" s="24">
        <f t="shared" si="0"/>
        <v>0</v>
      </c>
      <c r="G45" s="22"/>
      <c r="H45" s="22"/>
      <c r="I45" s="22"/>
      <c r="J45" s="22"/>
    </row>
    <row r="46" spans="1:10" ht="18.75" customHeight="1">
      <c r="A46" s="4" t="s">
        <v>310</v>
      </c>
      <c r="B46" s="5">
        <v>3215</v>
      </c>
      <c r="C46" s="22"/>
      <c r="D46" s="22"/>
      <c r="E46" s="22"/>
      <c r="F46" s="24">
        <f t="shared" si="0"/>
        <v>0</v>
      </c>
      <c r="G46" s="22"/>
      <c r="H46" s="22"/>
      <c r="I46" s="22"/>
      <c r="J46" s="22"/>
    </row>
    <row r="47" spans="1:10" ht="18.75" customHeight="1">
      <c r="A47" s="4" t="s">
        <v>311</v>
      </c>
      <c r="B47" s="5">
        <v>3220</v>
      </c>
      <c r="C47" s="22"/>
      <c r="D47" s="22"/>
      <c r="E47" s="22"/>
      <c r="F47" s="24">
        <f t="shared" si="0"/>
        <v>0</v>
      </c>
      <c r="G47" s="22"/>
      <c r="H47" s="22"/>
      <c r="I47" s="22"/>
      <c r="J47" s="22"/>
    </row>
    <row r="48" spans="1:10" ht="18.75" customHeight="1">
      <c r="A48" s="4" t="s">
        <v>312</v>
      </c>
      <c r="B48" s="5">
        <v>3225</v>
      </c>
      <c r="C48" s="22"/>
      <c r="D48" s="22"/>
      <c r="E48" s="22"/>
      <c r="F48" s="24">
        <f t="shared" si="0"/>
        <v>0</v>
      </c>
      <c r="G48" s="22"/>
      <c r="H48" s="22"/>
      <c r="I48" s="22"/>
      <c r="J48" s="22"/>
    </row>
    <row r="49" spans="1:10" ht="18.75" customHeight="1">
      <c r="A49" s="4" t="s">
        <v>313</v>
      </c>
      <c r="B49" s="5">
        <v>3230</v>
      </c>
      <c r="C49" s="22"/>
      <c r="D49" s="22"/>
      <c r="E49" s="22"/>
      <c r="F49" s="24">
        <f t="shared" si="0"/>
        <v>0</v>
      </c>
      <c r="G49" s="22"/>
      <c r="H49" s="22"/>
      <c r="I49" s="22"/>
      <c r="J49" s="22"/>
    </row>
    <row r="50" spans="1:10" ht="18.75" customHeight="1">
      <c r="A50" s="4" t="s">
        <v>314</v>
      </c>
      <c r="B50" s="5">
        <v>3235</v>
      </c>
      <c r="C50" s="22"/>
      <c r="D50" s="22"/>
      <c r="E50" s="22"/>
      <c r="F50" s="24">
        <f t="shared" si="0"/>
        <v>0</v>
      </c>
      <c r="G50" s="22"/>
      <c r="H50" s="22"/>
      <c r="I50" s="22"/>
      <c r="J50" s="22"/>
    </row>
    <row r="51" spans="1:10" ht="18.75" customHeight="1">
      <c r="A51" s="4" t="s">
        <v>292</v>
      </c>
      <c r="B51" s="5">
        <v>3240</v>
      </c>
      <c r="C51" s="22"/>
      <c r="D51" s="22"/>
      <c r="E51" s="22"/>
      <c r="F51" s="24">
        <f t="shared" si="0"/>
        <v>0</v>
      </c>
      <c r="G51" s="22"/>
      <c r="H51" s="22"/>
      <c r="I51" s="22"/>
      <c r="J51" s="22"/>
    </row>
    <row r="52" spans="1:10" ht="18.75" customHeight="1">
      <c r="A52" s="6" t="s">
        <v>315</v>
      </c>
      <c r="B52" s="7">
        <v>3255</v>
      </c>
      <c r="C52" s="32">
        <f>SUM(C53,C55,C60,C61)</f>
        <v>0</v>
      </c>
      <c r="D52" s="32">
        <f>SUM(D53,D55,D60,D61)</f>
        <v>0</v>
      </c>
      <c r="E52" s="32">
        <f>SUM(E53,E55,E60,E61)</f>
        <v>0</v>
      </c>
      <c r="F52" s="34">
        <f t="shared" si="0"/>
        <v>0</v>
      </c>
      <c r="G52" s="32">
        <f>SUM(G53,G55,G60,G61)</f>
        <v>0</v>
      </c>
      <c r="H52" s="32">
        <f>SUM(H53,H55,H60,H61)</f>
        <v>0</v>
      </c>
      <c r="I52" s="32">
        <f>SUM(I53,I55,I60,I61)</f>
        <v>0</v>
      </c>
      <c r="J52" s="32">
        <f>SUM(J53,J55,J60,J61)</f>
        <v>0</v>
      </c>
    </row>
    <row r="53" spans="1:10" ht="18.75" customHeight="1">
      <c r="A53" s="4" t="s">
        <v>316</v>
      </c>
      <c r="B53" s="62">
        <v>3260</v>
      </c>
      <c r="C53" s="22" t="s">
        <v>165</v>
      </c>
      <c r="D53" s="22" t="s">
        <v>165</v>
      </c>
      <c r="E53" s="22" t="s">
        <v>165</v>
      </c>
      <c r="F53" s="24">
        <f t="shared" si="0"/>
        <v>0</v>
      </c>
      <c r="G53" s="22" t="s">
        <v>165</v>
      </c>
      <c r="H53" s="22" t="s">
        <v>165</v>
      </c>
      <c r="I53" s="22" t="s">
        <v>165</v>
      </c>
      <c r="J53" s="22" t="s">
        <v>165</v>
      </c>
    </row>
    <row r="54" spans="1:10" ht="18.75" customHeight="1">
      <c r="A54" s="4" t="s">
        <v>317</v>
      </c>
      <c r="B54" s="62">
        <v>3265</v>
      </c>
      <c r="C54" s="22" t="s">
        <v>165</v>
      </c>
      <c r="D54" s="22" t="s">
        <v>165</v>
      </c>
      <c r="E54" s="22" t="s">
        <v>165</v>
      </c>
      <c r="F54" s="24">
        <f t="shared" si="0"/>
        <v>0</v>
      </c>
      <c r="G54" s="22" t="s">
        <v>165</v>
      </c>
      <c r="H54" s="22" t="s">
        <v>165</v>
      </c>
      <c r="I54" s="22" t="s">
        <v>165</v>
      </c>
      <c r="J54" s="22" t="s">
        <v>165</v>
      </c>
    </row>
    <row r="55" spans="1:10" ht="18.75" customHeight="1">
      <c r="A55" s="4" t="s">
        <v>318</v>
      </c>
      <c r="B55" s="5">
        <v>3270</v>
      </c>
      <c r="C55" s="33">
        <f>SUM(C56:C59)</f>
        <v>0</v>
      </c>
      <c r="D55" s="33">
        <f>SUM(D56:D59)</f>
        <v>0</v>
      </c>
      <c r="E55" s="33">
        <f>SUM(E56:E59)</f>
        <v>0</v>
      </c>
      <c r="F55" s="24">
        <f t="shared" si="0"/>
        <v>0</v>
      </c>
      <c r="G55" s="33">
        <f>SUM(G56:G59)</f>
        <v>0</v>
      </c>
      <c r="H55" s="33">
        <f>SUM(H56:H59)</f>
        <v>0</v>
      </c>
      <c r="I55" s="33">
        <f>SUM(I56:I59)</f>
        <v>0</v>
      </c>
      <c r="J55" s="33">
        <f>SUM(J56:J59)</f>
        <v>0</v>
      </c>
    </row>
    <row r="56" spans="1:10" ht="18.75" customHeight="1">
      <c r="A56" s="4" t="s">
        <v>319</v>
      </c>
      <c r="B56" s="5">
        <v>3271</v>
      </c>
      <c r="C56" s="22" t="s">
        <v>165</v>
      </c>
      <c r="D56" s="22" t="s">
        <v>165</v>
      </c>
      <c r="E56" s="22" t="s">
        <v>165</v>
      </c>
      <c r="F56" s="24">
        <f t="shared" si="0"/>
        <v>0</v>
      </c>
      <c r="G56" s="22" t="s">
        <v>165</v>
      </c>
      <c r="H56" s="22" t="s">
        <v>165</v>
      </c>
      <c r="I56" s="22" t="s">
        <v>165</v>
      </c>
      <c r="J56" s="22" t="s">
        <v>165</v>
      </c>
    </row>
    <row r="57" spans="1:10" ht="18.75" customHeight="1">
      <c r="A57" s="4" t="s">
        <v>320</v>
      </c>
      <c r="B57" s="5">
        <v>3272</v>
      </c>
      <c r="C57" s="22" t="s">
        <v>165</v>
      </c>
      <c r="D57" s="22" t="s">
        <v>165</v>
      </c>
      <c r="E57" s="22" t="s">
        <v>165</v>
      </c>
      <c r="F57" s="24">
        <f t="shared" si="0"/>
        <v>0</v>
      </c>
      <c r="G57" s="22" t="s">
        <v>165</v>
      </c>
      <c r="H57" s="22" t="s">
        <v>165</v>
      </c>
      <c r="I57" s="22" t="s">
        <v>165</v>
      </c>
      <c r="J57" s="22" t="s">
        <v>165</v>
      </c>
    </row>
    <row r="58" spans="1:10" ht="18.75" customHeight="1">
      <c r="A58" s="4" t="s">
        <v>321</v>
      </c>
      <c r="B58" s="52">
        <v>3273</v>
      </c>
      <c r="C58" s="22" t="s">
        <v>165</v>
      </c>
      <c r="D58" s="22" t="s">
        <v>165</v>
      </c>
      <c r="E58" s="22" t="s">
        <v>165</v>
      </c>
      <c r="F58" s="24">
        <f t="shared" si="0"/>
        <v>0</v>
      </c>
      <c r="G58" s="22" t="s">
        <v>165</v>
      </c>
      <c r="H58" s="22" t="s">
        <v>165</v>
      </c>
      <c r="I58" s="22" t="s">
        <v>165</v>
      </c>
      <c r="J58" s="22" t="s">
        <v>165</v>
      </c>
    </row>
    <row r="59" spans="1:10" ht="18.75" customHeight="1">
      <c r="A59" s="4" t="s">
        <v>322</v>
      </c>
      <c r="B59" s="145">
        <v>3274</v>
      </c>
      <c r="C59" s="22" t="s">
        <v>165</v>
      </c>
      <c r="D59" s="22" t="s">
        <v>165</v>
      </c>
      <c r="E59" s="22" t="s">
        <v>165</v>
      </c>
      <c r="F59" s="24">
        <f t="shared" si="0"/>
        <v>0</v>
      </c>
      <c r="G59" s="22" t="s">
        <v>165</v>
      </c>
      <c r="H59" s="22" t="s">
        <v>165</v>
      </c>
      <c r="I59" s="22" t="s">
        <v>165</v>
      </c>
      <c r="J59" s="22" t="s">
        <v>165</v>
      </c>
    </row>
    <row r="60" spans="1:10" ht="18.75" customHeight="1">
      <c r="A60" s="4" t="s">
        <v>323</v>
      </c>
      <c r="B60" s="63">
        <v>3280</v>
      </c>
      <c r="C60" s="22" t="s">
        <v>165</v>
      </c>
      <c r="D60" s="22" t="s">
        <v>165</v>
      </c>
      <c r="E60" s="22" t="s">
        <v>165</v>
      </c>
      <c r="F60" s="24">
        <f t="shared" si="0"/>
        <v>0</v>
      </c>
      <c r="G60" s="22" t="s">
        <v>165</v>
      </c>
      <c r="H60" s="22" t="s">
        <v>165</v>
      </c>
      <c r="I60" s="22" t="s">
        <v>165</v>
      </c>
      <c r="J60" s="22" t="s">
        <v>165</v>
      </c>
    </row>
    <row r="61" spans="1:10" ht="18.75" customHeight="1">
      <c r="A61" s="4" t="s">
        <v>324</v>
      </c>
      <c r="B61" s="64">
        <v>3290</v>
      </c>
      <c r="C61" s="22" t="s">
        <v>165</v>
      </c>
      <c r="D61" s="22" t="s">
        <v>165</v>
      </c>
      <c r="E61" s="22" t="s">
        <v>165</v>
      </c>
      <c r="F61" s="24">
        <f t="shared" si="0"/>
        <v>0</v>
      </c>
      <c r="G61" s="22" t="s">
        <v>165</v>
      </c>
      <c r="H61" s="22" t="s">
        <v>165</v>
      </c>
      <c r="I61" s="22" t="s">
        <v>165</v>
      </c>
      <c r="J61" s="22" t="s">
        <v>165</v>
      </c>
    </row>
    <row r="62" spans="1:10" ht="18.75" customHeight="1">
      <c r="A62" s="65" t="s">
        <v>325</v>
      </c>
      <c r="B62" s="7">
        <v>3295</v>
      </c>
      <c r="C62" s="32">
        <f>SUM(C44,C52)</f>
        <v>0</v>
      </c>
      <c r="D62" s="32">
        <f t="shared" ref="D62:J62" si="3">SUM(D44,D52)</f>
        <v>0</v>
      </c>
      <c r="E62" s="32">
        <f t="shared" si="3"/>
        <v>0</v>
      </c>
      <c r="F62" s="34">
        <f t="shared" si="0"/>
        <v>0</v>
      </c>
      <c r="G62" s="32">
        <f t="shared" si="3"/>
        <v>0</v>
      </c>
      <c r="H62" s="32">
        <f t="shared" si="3"/>
        <v>0</v>
      </c>
      <c r="I62" s="32">
        <f t="shared" si="3"/>
        <v>0</v>
      </c>
      <c r="J62" s="32">
        <f t="shared" si="3"/>
        <v>0</v>
      </c>
    </row>
    <row r="63" spans="1:10" ht="29.25" customHeight="1">
      <c r="A63" s="151" t="s">
        <v>326</v>
      </c>
      <c r="B63" s="7"/>
      <c r="C63" s="281"/>
      <c r="D63" s="282"/>
      <c r="E63" s="282"/>
      <c r="F63" s="282"/>
      <c r="G63" s="282"/>
      <c r="H63" s="282"/>
      <c r="I63" s="282"/>
      <c r="J63" s="283"/>
    </row>
    <row r="64" spans="1:10" ht="18.75" customHeight="1">
      <c r="A64" s="6" t="s">
        <v>327</v>
      </c>
      <c r="B64" s="7">
        <v>3300</v>
      </c>
      <c r="C64" s="32">
        <f>SUM(C65,C66,C70)</f>
        <v>0</v>
      </c>
      <c r="D64" s="32">
        <f>SUM(D65,D66,D70)</f>
        <v>0</v>
      </c>
      <c r="E64" s="32">
        <f>SUM(E65,E66,E70)</f>
        <v>0</v>
      </c>
      <c r="F64" s="34">
        <f t="shared" si="0"/>
        <v>0</v>
      </c>
      <c r="G64" s="32">
        <f>SUM(G65,G66,G70)</f>
        <v>0</v>
      </c>
      <c r="H64" s="32">
        <f>SUM(H65,H66,H70)</f>
        <v>0</v>
      </c>
      <c r="I64" s="32">
        <f>SUM(I65,I66,I70)</f>
        <v>0</v>
      </c>
      <c r="J64" s="32">
        <f>SUM(J65,J66,J70)</f>
        <v>0</v>
      </c>
    </row>
    <row r="65" spans="1:10" ht="18.75" customHeight="1">
      <c r="A65" s="4" t="s">
        <v>328</v>
      </c>
      <c r="B65" s="52">
        <v>3305</v>
      </c>
      <c r="C65" s="22"/>
      <c r="D65" s="22"/>
      <c r="E65" s="22"/>
      <c r="F65" s="24">
        <f t="shared" si="0"/>
        <v>0</v>
      </c>
      <c r="G65" s="22"/>
      <c r="H65" s="22"/>
      <c r="I65" s="22"/>
      <c r="J65" s="22"/>
    </row>
    <row r="66" spans="1:10" ht="18.75" customHeight="1">
      <c r="A66" s="4" t="s">
        <v>329</v>
      </c>
      <c r="B66" s="52">
        <v>3310</v>
      </c>
      <c r="C66" s="24">
        <f>SUM(C67:C69)</f>
        <v>0</v>
      </c>
      <c r="D66" s="24">
        <f>SUM(D67:D69)</f>
        <v>0</v>
      </c>
      <c r="E66" s="24">
        <f>SUM(E67:E69)</f>
        <v>0</v>
      </c>
      <c r="F66" s="24">
        <f t="shared" si="0"/>
        <v>0</v>
      </c>
      <c r="G66" s="24">
        <f>SUM(G67:G69)</f>
        <v>0</v>
      </c>
      <c r="H66" s="24">
        <f>SUM(H67:H69)</f>
        <v>0</v>
      </c>
      <c r="I66" s="24">
        <f>SUM(I67:I69)</f>
        <v>0</v>
      </c>
      <c r="J66" s="24">
        <f>SUM(J67:J69)</f>
        <v>0</v>
      </c>
    </row>
    <row r="67" spans="1:10" ht="18.75" customHeight="1">
      <c r="A67" s="4" t="s">
        <v>289</v>
      </c>
      <c r="B67" s="52">
        <v>3311</v>
      </c>
      <c r="C67" s="22"/>
      <c r="D67" s="22"/>
      <c r="E67" s="22"/>
      <c r="F67" s="24">
        <f t="shared" si="0"/>
        <v>0</v>
      </c>
      <c r="G67" s="22"/>
      <c r="H67" s="22"/>
      <c r="I67" s="22"/>
      <c r="J67" s="22"/>
    </row>
    <row r="68" spans="1:10" ht="18.75" customHeight="1">
      <c r="A68" s="4" t="s">
        <v>290</v>
      </c>
      <c r="B68" s="5">
        <v>3312</v>
      </c>
      <c r="C68" s="22"/>
      <c r="D68" s="22"/>
      <c r="E68" s="22"/>
      <c r="F68" s="24">
        <f t="shared" si="0"/>
        <v>0</v>
      </c>
      <c r="G68" s="22"/>
      <c r="H68" s="22"/>
      <c r="I68" s="22"/>
      <c r="J68" s="22"/>
    </row>
    <row r="69" spans="1:10" ht="18.75" customHeight="1">
      <c r="A69" s="4" t="s">
        <v>291</v>
      </c>
      <c r="B69" s="5">
        <v>3313</v>
      </c>
      <c r="C69" s="22"/>
      <c r="D69" s="22"/>
      <c r="E69" s="22"/>
      <c r="F69" s="24">
        <f t="shared" si="0"/>
        <v>0</v>
      </c>
      <c r="G69" s="22"/>
      <c r="H69" s="22"/>
      <c r="I69" s="22"/>
      <c r="J69" s="22"/>
    </row>
    <row r="70" spans="1:10" ht="18.75" customHeight="1">
      <c r="A70" s="4" t="s">
        <v>292</v>
      </c>
      <c r="B70" s="5">
        <v>3320</v>
      </c>
      <c r="C70" s="22"/>
      <c r="D70" s="22"/>
      <c r="E70" s="22"/>
      <c r="F70" s="24">
        <f t="shared" si="0"/>
        <v>0</v>
      </c>
      <c r="G70" s="22"/>
      <c r="H70" s="22"/>
      <c r="I70" s="22"/>
      <c r="J70" s="22"/>
    </row>
    <row r="71" spans="1:10" ht="18.75" customHeight="1">
      <c r="A71" s="6" t="s">
        <v>330</v>
      </c>
      <c r="B71" s="7">
        <v>3330</v>
      </c>
      <c r="C71" s="32">
        <f>SUM(C72:C73,C77:C80)</f>
        <v>0</v>
      </c>
      <c r="D71" s="32">
        <f>SUM(D72:D73,D77:D80)</f>
        <v>0</v>
      </c>
      <c r="E71" s="32">
        <f>SUM(E72:E73,E77:E80)</f>
        <v>0</v>
      </c>
      <c r="F71" s="34">
        <f t="shared" si="0"/>
        <v>0</v>
      </c>
      <c r="G71" s="32">
        <f>SUM(G72:G73,G77:G80)</f>
        <v>0</v>
      </c>
      <c r="H71" s="32">
        <f>SUM(H72:H73,H77:H80)</f>
        <v>0</v>
      </c>
      <c r="I71" s="32">
        <f>SUM(I72:I73,I77:I80)</f>
        <v>0</v>
      </c>
      <c r="J71" s="32">
        <f>SUM(J72:J73,J77:J80)</f>
        <v>0</v>
      </c>
    </row>
    <row r="72" spans="1:10" ht="18.75" customHeight="1">
      <c r="A72" s="4" t="s">
        <v>331</v>
      </c>
      <c r="B72" s="52">
        <v>3335</v>
      </c>
      <c r="C72" s="22" t="s">
        <v>165</v>
      </c>
      <c r="D72" s="22" t="s">
        <v>165</v>
      </c>
      <c r="E72" s="22" t="s">
        <v>165</v>
      </c>
      <c r="F72" s="24">
        <f t="shared" si="0"/>
        <v>0</v>
      </c>
      <c r="G72" s="22" t="s">
        <v>165</v>
      </c>
      <c r="H72" s="22" t="s">
        <v>165</v>
      </c>
      <c r="I72" s="22" t="s">
        <v>165</v>
      </c>
      <c r="J72" s="22" t="s">
        <v>165</v>
      </c>
    </row>
    <row r="73" spans="1:10" ht="18.75" customHeight="1">
      <c r="A73" s="4" t="s">
        <v>332</v>
      </c>
      <c r="B73" s="52">
        <v>3340</v>
      </c>
      <c r="C73" s="24">
        <f>SUM(C74:C76)</f>
        <v>0</v>
      </c>
      <c r="D73" s="24">
        <f>SUM(D74:D76)</f>
        <v>0</v>
      </c>
      <c r="E73" s="24">
        <f>SUM(E74:E76)</f>
        <v>0</v>
      </c>
      <c r="F73" s="24">
        <f t="shared" si="0"/>
        <v>0</v>
      </c>
      <c r="G73" s="24">
        <f>SUM(G74:G76)</f>
        <v>0</v>
      </c>
      <c r="H73" s="24">
        <f>SUM(H74:H76)</f>
        <v>0</v>
      </c>
      <c r="I73" s="24">
        <f>SUM(I74:I76)</f>
        <v>0</v>
      </c>
      <c r="J73" s="24">
        <f>SUM(J74:J76)</f>
        <v>0</v>
      </c>
    </row>
    <row r="74" spans="1:10" ht="18.75" customHeight="1">
      <c r="A74" s="4" t="s">
        <v>289</v>
      </c>
      <c r="B74" s="52">
        <v>3341</v>
      </c>
      <c r="C74" s="22" t="s">
        <v>165</v>
      </c>
      <c r="D74" s="22" t="s">
        <v>165</v>
      </c>
      <c r="E74" s="22" t="s">
        <v>165</v>
      </c>
      <c r="F74" s="24">
        <f t="shared" si="0"/>
        <v>0</v>
      </c>
      <c r="G74" s="22" t="s">
        <v>165</v>
      </c>
      <c r="H74" s="22" t="s">
        <v>165</v>
      </c>
      <c r="I74" s="22" t="s">
        <v>165</v>
      </c>
      <c r="J74" s="22" t="s">
        <v>165</v>
      </c>
    </row>
    <row r="75" spans="1:10" ht="18.75" customHeight="1">
      <c r="A75" s="4" t="s">
        <v>290</v>
      </c>
      <c r="B75" s="52">
        <v>3342</v>
      </c>
      <c r="C75" s="22" t="s">
        <v>165</v>
      </c>
      <c r="D75" s="22" t="s">
        <v>165</v>
      </c>
      <c r="E75" s="22" t="s">
        <v>165</v>
      </c>
      <c r="F75" s="24">
        <f t="shared" si="0"/>
        <v>0</v>
      </c>
      <c r="G75" s="22" t="s">
        <v>165</v>
      </c>
      <c r="H75" s="22" t="s">
        <v>165</v>
      </c>
      <c r="I75" s="22" t="s">
        <v>165</v>
      </c>
      <c r="J75" s="22" t="s">
        <v>165</v>
      </c>
    </row>
    <row r="76" spans="1:10" ht="18.75" customHeight="1">
      <c r="A76" s="4" t="s">
        <v>291</v>
      </c>
      <c r="B76" s="52">
        <v>3343</v>
      </c>
      <c r="C76" s="22" t="s">
        <v>165</v>
      </c>
      <c r="D76" s="22" t="s">
        <v>165</v>
      </c>
      <c r="E76" s="22" t="s">
        <v>165</v>
      </c>
      <c r="F76" s="24">
        <f t="shared" ref="F76:F84" si="4">SUM(G76:J76)</f>
        <v>0</v>
      </c>
      <c r="G76" s="22" t="s">
        <v>165</v>
      </c>
      <c r="H76" s="22" t="s">
        <v>165</v>
      </c>
      <c r="I76" s="22" t="s">
        <v>165</v>
      </c>
      <c r="J76" s="22" t="s">
        <v>165</v>
      </c>
    </row>
    <row r="77" spans="1:10" ht="18.75" customHeight="1">
      <c r="A77" s="4" t="s">
        <v>333</v>
      </c>
      <c r="B77" s="52">
        <v>3350</v>
      </c>
      <c r="C77" s="22" t="s">
        <v>165</v>
      </c>
      <c r="D77" s="22" t="s">
        <v>165</v>
      </c>
      <c r="E77" s="22" t="s">
        <v>165</v>
      </c>
      <c r="F77" s="24">
        <f t="shared" si="4"/>
        <v>0</v>
      </c>
      <c r="G77" s="22" t="s">
        <v>165</v>
      </c>
      <c r="H77" s="22" t="s">
        <v>165</v>
      </c>
      <c r="I77" s="22" t="s">
        <v>165</v>
      </c>
      <c r="J77" s="22" t="s">
        <v>165</v>
      </c>
    </row>
    <row r="78" spans="1:10" ht="18.75" customHeight="1">
      <c r="A78" s="4" t="s">
        <v>334</v>
      </c>
      <c r="B78" s="5">
        <v>3360</v>
      </c>
      <c r="C78" s="22" t="s">
        <v>165</v>
      </c>
      <c r="D78" s="22" t="s">
        <v>165</v>
      </c>
      <c r="E78" s="22" t="s">
        <v>165</v>
      </c>
      <c r="F78" s="24">
        <f t="shared" si="4"/>
        <v>0</v>
      </c>
      <c r="G78" s="22" t="s">
        <v>165</v>
      </c>
      <c r="H78" s="22" t="s">
        <v>165</v>
      </c>
      <c r="I78" s="22" t="s">
        <v>165</v>
      </c>
      <c r="J78" s="22" t="s">
        <v>165</v>
      </c>
    </row>
    <row r="79" spans="1:10" ht="18.75" customHeight="1">
      <c r="A79" s="4" t="s">
        <v>335</v>
      </c>
      <c r="B79" s="5">
        <v>3370</v>
      </c>
      <c r="C79" s="22" t="s">
        <v>165</v>
      </c>
      <c r="D79" s="22" t="s">
        <v>165</v>
      </c>
      <c r="E79" s="22" t="s">
        <v>165</v>
      </c>
      <c r="F79" s="24">
        <f t="shared" si="4"/>
        <v>0</v>
      </c>
      <c r="G79" s="22" t="s">
        <v>165</v>
      </c>
      <c r="H79" s="22" t="s">
        <v>165</v>
      </c>
      <c r="I79" s="22" t="s">
        <v>165</v>
      </c>
      <c r="J79" s="22" t="s">
        <v>165</v>
      </c>
    </row>
    <row r="80" spans="1:10" ht="18.75" customHeight="1">
      <c r="A80" s="4" t="s">
        <v>324</v>
      </c>
      <c r="B80" s="5">
        <v>3380</v>
      </c>
      <c r="C80" s="22" t="s">
        <v>165</v>
      </c>
      <c r="D80" s="22" t="s">
        <v>165</v>
      </c>
      <c r="E80" s="22" t="s">
        <v>165</v>
      </c>
      <c r="F80" s="24">
        <f t="shared" si="4"/>
        <v>0</v>
      </c>
      <c r="G80" s="22" t="s">
        <v>165</v>
      </c>
      <c r="H80" s="22" t="s">
        <v>165</v>
      </c>
      <c r="I80" s="22" t="s">
        <v>165</v>
      </c>
      <c r="J80" s="22" t="s">
        <v>165</v>
      </c>
    </row>
    <row r="81" spans="1:10" ht="18.75" customHeight="1">
      <c r="A81" s="6" t="s">
        <v>336</v>
      </c>
      <c r="B81" s="7">
        <v>3395</v>
      </c>
      <c r="C81" s="32">
        <f>SUM(C64,C71)</f>
        <v>0</v>
      </c>
      <c r="D81" s="161">
        <f t="shared" ref="D81:J81" si="5">SUM(D64,D71)</f>
        <v>0</v>
      </c>
      <c r="E81" s="32">
        <f t="shared" si="5"/>
        <v>0</v>
      </c>
      <c r="F81" s="34">
        <f t="shared" si="4"/>
        <v>0</v>
      </c>
      <c r="G81" s="32">
        <f t="shared" si="5"/>
        <v>0</v>
      </c>
      <c r="H81" s="32">
        <f t="shared" si="5"/>
        <v>0</v>
      </c>
      <c r="I81" s="32">
        <f t="shared" si="5"/>
        <v>0</v>
      </c>
      <c r="J81" s="32">
        <f t="shared" si="5"/>
        <v>0</v>
      </c>
    </row>
    <row r="82" spans="1:10" ht="18.75" customHeight="1">
      <c r="A82" s="6" t="s">
        <v>337</v>
      </c>
      <c r="B82" s="116">
        <v>3400</v>
      </c>
      <c r="C82" s="32">
        <f t="shared" ref="C82:J82" si="6">SUM(C42,C62,C81)</f>
        <v>183</v>
      </c>
      <c r="D82" s="161">
        <f t="shared" si="6"/>
        <v>0</v>
      </c>
      <c r="E82" s="32">
        <f t="shared" si="6"/>
        <v>447</v>
      </c>
      <c r="F82" s="161">
        <f t="shared" si="6"/>
        <v>1869</v>
      </c>
      <c r="G82" s="32">
        <f t="shared" si="6"/>
        <v>92</v>
      </c>
      <c r="H82" s="32">
        <f t="shared" si="6"/>
        <v>604</v>
      </c>
      <c r="I82" s="32">
        <f t="shared" si="6"/>
        <v>1033</v>
      </c>
      <c r="J82" s="32">
        <f t="shared" si="6"/>
        <v>140</v>
      </c>
    </row>
    <row r="83" spans="1:10" ht="18.75" customHeight="1">
      <c r="A83" s="4" t="s">
        <v>338</v>
      </c>
      <c r="B83" s="62">
        <v>3405</v>
      </c>
      <c r="C83" s="66"/>
      <c r="D83" s="67"/>
      <c r="E83" s="67">
        <v>955</v>
      </c>
      <c r="F83" s="67">
        <v>3863</v>
      </c>
      <c r="G83" s="67">
        <v>3863</v>
      </c>
      <c r="H83" s="67">
        <v>3954</v>
      </c>
      <c r="I83" s="67">
        <v>4558.2</v>
      </c>
      <c r="J83" s="67">
        <v>5591.9</v>
      </c>
    </row>
    <row r="84" spans="1:10" ht="18.75" customHeight="1">
      <c r="A84" s="18" t="s">
        <v>339</v>
      </c>
      <c r="B84" s="62">
        <v>3410</v>
      </c>
      <c r="C84" s="66">
        <v>772</v>
      </c>
      <c r="D84" s="67"/>
      <c r="E84" s="67">
        <v>2461</v>
      </c>
      <c r="F84" s="24">
        <f t="shared" si="4"/>
        <v>0</v>
      </c>
      <c r="G84" s="67"/>
      <c r="H84" s="67"/>
      <c r="I84" s="67"/>
      <c r="J84" s="67"/>
    </row>
    <row r="85" spans="1:10" ht="18.75" customHeight="1">
      <c r="A85" s="4" t="s">
        <v>340</v>
      </c>
      <c r="B85" s="5">
        <v>3415</v>
      </c>
      <c r="C85" s="33">
        <f t="shared" ref="C85:J85" si="7">SUM(C83,C82,C84)</f>
        <v>955</v>
      </c>
      <c r="D85" s="165">
        <f t="shared" si="7"/>
        <v>0</v>
      </c>
      <c r="E85" s="33">
        <f t="shared" si="7"/>
        <v>3863</v>
      </c>
      <c r="F85" s="33">
        <f t="shared" si="7"/>
        <v>5732</v>
      </c>
      <c r="G85" s="33">
        <f t="shared" si="7"/>
        <v>3955</v>
      </c>
      <c r="H85" s="33">
        <f t="shared" si="7"/>
        <v>4558</v>
      </c>
      <c r="I85" s="33">
        <f t="shared" si="7"/>
        <v>5591.2</v>
      </c>
      <c r="J85" s="33">
        <f t="shared" si="7"/>
        <v>5731.9</v>
      </c>
    </row>
    <row r="86" spans="1:10" ht="18.75" customHeight="1">
      <c r="A86" s="1"/>
      <c r="B86" s="68"/>
      <c r="C86" s="69"/>
      <c r="D86" s="70"/>
      <c r="E86" s="70"/>
      <c r="F86" s="71"/>
      <c r="G86" s="70"/>
      <c r="H86" s="70"/>
      <c r="I86" s="70"/>
      <c r="J86" s="70"/>
    </row>
    <row r="87" spans="1:10" ht="18.75" customHeight="1">
      <c r="A87" s="1"/>
      <c r="B87" s="68"/>
      <c r="C87" s="69"/>
      <c r="D87" s="70"/>
      <c r="E87" s="70"/>
      <c r="F87" s="71"/>
      <c r="G87" s="70"/>
      <c r="H87" s="70"/>
      <c r="I87" s="70"/>
      <c r="J87" s="70"/>
    </row>
    <row r="88" spans="1:10" ht="18.75" customHeight="1">
      <c r="A88" s="166" t="s">
        <v>430</v>
      </c>
      <c r="B88" s="171"/>
      <c r="C88" s="175"/>
      <c r="D88" s="175" t="s">
        <v>149</v>
      </c>
      <c r="E88" s="175"/>
      <c r="F88" s="171"/>
      <c r="G88" s="171"/>
      <c r="H88" s="168"/>
      <c r="I88" s="169" t="s">
        <v>428</v>
      </c>
      <c r="J88" s="168"/>
    </row>
    <row r="89" spans="1:10" ht="18.75" customHeight="1">
      <c r="A89" s="2" t="s">
        <v>150</v>
      </c>
      <c r="B89" s="1"/>
      <c r="C89" s="277" t="s">
        <v>151</v>
      </c>
      <c r="D89" s="277"/>
      <c r="E89" s="277"/>
      <c r="F89" s="277"/>
      <c r="G89" s="9"/>
      <c r="H89" s="204"/>
      <c r="I89" s="204"/>
      <c r="J89" s="204"/>
    </row>
  </sheetData>
  <mergeCells count="13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</mergeCells>
  <pageMargins left="1.1023622047244099" right="0.31496062992126" top="0.78740157480314998" bottom="0.74803149606299202" header="0.31496062992126" footer="0.31496062992126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M45"/>
  <sheetViews>
    <sheetView topLeftCell="A19" zoomScale="55" zoomScaleNormal="55" zoomScaleSheetLayoutView="48" workbookViewId="0">
      <selection activeCell="A44" sqref="A44:J44"/>
    </sheetView>
  </sheetViews>
  <sheetFormatPr defaultRowHeight="12.75"/>
  <cols>
    <col min="1" max="1" width="57.42578125" customWidth="1"/>
    <col min="2" max="13" width="18" customWidth="1"/>
  </cols>
  <sheetData>
    <row r="3" spans="1:13" ht="18.75">
      <c r="L3" s="72" t="s">
        <v>407</v>
      </c>
    </row>
    <row r="4" spans="1:13" ht="18.75">
      <c r="L4" s="72" t="s">
        <v>416</v>
      </c>
    </row>
    <row r="6" spans="1:13" ht="18.75">
      <c r="A6" s="278" t="s">
        <v>341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</row>
    <row r="7" spans="1:13" ht="18.75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253" t="s">
        <v>342</v>
      </c>
      <c r="M7" s="253"/>
    </row>
    <row r="8" spans="1:13" ht="27.75" customHeight="1">
      <c r="A8" s="249" t="s">
        <v>24</v>
      </c>
      <c r="B8" s="250"/>
      <c r="C8" s="250"/>
      <c r="D8" s="251"/>
      <c r="E8" s="182" t="s">
        <v>25</v>
      </c>
      <c r="F8" s="182" t="s">
        <v>241</v>
      </c>
      <c r="G8" s="182" t="s">
        <v>242</v>
      </c>
      <c r="H8" s="248" t="s">
        <v>28</v>
      </c>
      <c r="I8" s="182" t="s">
        <v>343</v>
      </c>
      <c r="J8" s="182" t="s">
        <v>158</v>
      </c>
      <c r="K8" s="182"/>
      <c r="L8" s="182"/>
      <c r="M8" s="182"/>
    </row>
    <row r="9" spans="1:13" ht="64.5" customHeight="1">
      <c r="A9" s="252"/>
      <c r="B9" s="253"/>
      <c r="C9" s="253"/>
      <c r="D9" s="254"/>
      <c r="E9" s="182"/>
      <c r="F9" s="182"/>
      <c r="G9" s="182"/>
      <c r="H9" s="248"/>
      <c r="I9" s="182"/>
      <c r="J9" s="149" t="s">
        <v>160</v>
      </c>
      <c r="K9" s="149" t="s">
        <v>161</v>
      </c>
      <c r="L9" s="149" t="s">
        <v>162</v>
      </c>
      <c r="M9" s="149" t="s">
        <v>163</v>
      </c>
    </row>
    <row r="10" spans="1:13" s="54" customFormat="1" ht="18.75" customHeight="1">
      <c r="A10" s="229">
        <v>1</v>
      </c>
      <c r="B10" s="230"/>
      <c r="C10" s="230"/>
      <c r="D10" s="293"/>
      <c r="E10" s="51">
        <v>2</v>
      </c>
      <c r="F10" s="51">
        <v>3</v>
      </c>
      <c r="G10" s="51">
        <v>4</v>
      </c>
      <c r="H10" s="51">
        <v>5</v>
      </c>
      <c r="I10" s="51">
        <v>6</v>
      </c>
      <c r="J10" s="51">
        <v>7</v>
      </c>
      <c r="K10" s="51">
        <v>8</v>
      </c>
      <c r="L10" s="51">
        <v>9</v>
      </c>
      <c r="M10" s="51">
        <v>10</v>
      </c>
    </row>
    <row r="11" spans="1:13" ht="44.25" customHeight="1">
      <c r="A11" s="268" t="s">
        <v>344</v>
      </c>
      <c r="B11" s="269"/>
      <c r="C11" s="269"/>
      <c r="D11" s="270"/>
      <c r="E11" s="55">
        <v>4000</v>
      </c>
      <c r="F11" s="161"/>
      <c r="G11" s="161">
        <f>SUM(G12:G17)</f>
        <v>0</v>
      </c>
      <c r="H11" s="161">
        <f>SUM(H12:H17)</f>
        <v>0</v>
      </c>
      <c r="I11" s="34">
        <f t="shared" ref="I11:I17" si="0">SUM(J11:M11)</f>
        <v>0</v>
      </c>
      <c r="J11" s="32">
        <f>SUM(J12:J17)</f>
        <v>0</v>
      </c>
      <c r="K11" s="32">
        <f>SUM(K12:K17)</f>
        <v>0</v>
      </c>
      <c r="L11" s="32">
        <f>SUM(L12:L17)</f>
        <v>0</v>
      </c>
      <c r="M11" s="32">
        <f>SUM(M12:M17)</f>
        <v>0</v>
      </c>
    </row>
    <row r="12" spans="1:13" ht="18.75" customHeight="1">
      <c r="A12" s="262" t="s">
        <v>345</v>
      </c>
      <c r="B12" s="263"/>
      <c r="C12" s="263"/>
      <c r="D12" s="264"/>
      <c r="E12" s="51" t="s">
        <v>346</v>
      </c>
      <c r="F12" s="22"/>
      <c r="G12" s="22">
        <v>0</v>
      </c>
      <c r="H12" s="22"/>
      <c r="I12" s="24">
        <f t="shared" si="0"/>
        <v>0</v>
      </c>
      <c r="J12" s="22"/>
      <c r="K12" s="22"/>
      <c r="L12" s="22"/>
      <c r="M12" s="22"/>
    </row>
    <row r="13" spans="1:13" ht="18.75" customHeight="1">
      <c r="A13" s="262" t="s">
        <v>347</v>
      </c>
      <c r="B13" s="263"/>
      <c r="C13" s="263"/>
      <c r="D13" s="264"/>
      <c r="E13" s="50">
        <v>4020</v>
      </c>
      <c r="F13" s="22"/>
      <c r="G13" s="22">
        <v>0</v>
      </c>
      <c r="H13" s="22"/>
      <c r="I13" s="24">
        <f t="shared" si="0"/>
        <v>0</v>
      </c>
      <c r="J13" s="22"/>
      <c r="K13" s="22"/>
      <c r="L13" s="22"/>
      <c r="M13" s="22"/>
    </row>
    <row r="14" spans="1:13" ht="18.75" customHeight="1">
      <c r="A14" s="262" t="s">
        <v>348</v>
      </c>
      <c r="B14" s="263"/>
      <c r="C14" s="263"/>
      <c r="D14" s="264"/>
      <c r="E14" s="51">
        <v>4030</v>
      </c>
      <c r="F14" s="22"/>
      <c r="G14" s="22"/>
      <c r="H14" s="22"/>
      <c r="I14" s="24">
        <f t="shared" si="0"/>
        <v>0</v>
      </c>
      <c r="J14" s="22"/>
      <c r="K14" s="22"/>
      <c r="L14" s="22"/>
      <c r="M14" s="22"/>
    </row>
    <row r="15" spans="1:13" ht="18.75" customHeight="1">
      <c r="A15" s="262" t="s">
        <v>349</v>
      </c>
      <c r="B15" s="263"/>
      <c r="C15" s="263"/>
      <c r="D15" s="264"/>
      <c r="E15" s="50">
        <v>4040</v>
      </c>
      <c r="F15" s="22"/>
      <c r="G15" s="22"/>
      <c r="H15" s="22"/>
      <c r="I15" s="24">
        <f t="shared" si="0"/>
        <v>0</v>
      </c>
      <c r="J15" s="22"/>
      <c r="K15" s="22"/>
      <c r="L15" s="22"/>
      <c r="M15" s="22"/>
    </row>
    <row r="16" spans="1:13" ht="18.75" customHeight="1">
      <c r="A16" s="262" t="s">
        <v>350</v>
      </c>
      <c r="B16" s="263"/>
      <c r="C16" s="263"/>
      <c r="D16" s="264"/>
      <c r="E16" s="51">
        <v>4050</v>
      </c>
      <c r="F16" s="22"/>
      <c r="G16" s="22"/>
      <c r="H16" s="22"/>
      <c r="I16" s="24">
        <f t="shared" si="0"/>
        <v>0</v>
      </c>
      <c r="J16" s="22"/>
      <c r="K16" s="22"/>
      <c r="L16" s="22"/>
      <c r="M16" s="22"/>
    </row>
    <row r="17" spans="1:13" ht="18.75" customHeight="1">
      <c r="A17" s="262" t="s">
        <v>351</v>
      </c>
      <c r="B17" s="263"/>
      <c r="C17" s="263"/>
      <c r="D17" s="264"/>
      <c r="E17" s="52">
        <v>4060</v>
      </c>
      <c r="F17" s="22"/>
      <c r="G17" s="22"/>
      <c r="H17" s="22"/>
      <c r="I17" s="24">
        <f t="shared" si="0"/>
        <v>0</v>
      </c>
      <c r="J17" s="22"/>
      <c r="K17" s="22"/>
      <c r="L17" s="22"/>
      <c r="M17" s="22"/>
    </row>
    <row r="18" spans="1:13" ht="15" customHeight="1">
      <c r="A18" s="47"/>
      <c r="B18" s="47"/>
      <c r="C18" s="47"/>
      <c r="D18" s="47"/>
      <c r="E18" s="46"/>
      <c r="F18" s="48"/>
      <c r="G18" s="49"/>
      <c r="H18" s="49"/>
      <c r="I18" s="48"/>
      <c r="J18" s="49"/>
      <c r="K18" s="49"/>
      <c r="L18" s="49"/>
      <c r="M18" s="49"/>
    </row>
    <row r="19" spans="1:13" ht="15" customHeight="1">
      <c r="A19" s="47"/>
      <c r="B19" s="47"/>
      <c r="C19" s="47"/>
      <c r="D19" s="47"/>
      <c r="E19" s="46"/>
      <c r="F19" s="48"/>
      <c r="G19" s="49"/>
      <c r="H19" s="49"/>
      <c r="I19" s="48"/>
      <c r="J19" s="49"/>
      <c r="K19" s="49"/>
      <c r="L19" s="49"/>
      <c r="M19" s="49"/>
    </row>
    <row r="20" spans="1:13" ht="15" customHeight="1">
      <c r="A20" s="294" t="s">
        <v>352</v>
      </c>
      <c r="B20" s="294"/>
      <c r="C20" s="205" t="s">
        <v>149</v>
      </c>
      <c r="D20" s="205"/>
      <c r="E20" s="205"/>
      <c r="F20" s="205"/>
      <c r="G20" s="205"/>
      <c r="H20" s="205"/>
      <c r="I20" s="205"/>
      <c r="J20" s="88"/>
    </row>
    <row r="21" spans="1:13" ht="15" customHeight="1">
      <c r="A21" s="87" t="s">
        <v>274</v>
      </c>
      <c r="B21" s="9"/>
      <c r="C21" s="203" t="s">
        <v>353</v>
      </c>
      <c r="D21" s="203"/>
      <c r="E21" s="203"/>
      <c r="F21" s="203"/>
      <c r="G21" s="203"/>
      <c r="H21" s="203"/>
      <c r="I21" s="203"/>
      <c r="J21" s="87"/>
      <c r="K21" s="204" t="s">
        <v>152</v>
      </c>
      <c r="L21" s="204"/>
      <c r="M21" s="204"/>
    </row>
    <row r="22" spans="1:13" ht="15" customHeight="1">
      <c r="A22" s="47"/>
      <c r="B22" s="47"/>
      <c r="C22" s="47"/>
      <c r="D22" s="47"/>
      <c r="E22" s="46"/>
      <c r="F22" s="48"/>
      <c r="G22" s="49"/>
      <c r="H22" s="49"/>
      <c r="I22" s="48"/>
      <c r="J22" s="49"/>
      <c r="K22" s="49"/>
      <c r="L22" s="49"/>
      <c r="M22" s="49"/>
    </row>
    <row r="23" spans="1:13" ht="15" customHeight="1">
      <c r="A23" s="47"/>
      <c r="B23" s="47"/>
      <c r="C23" s="47"/>
      <c r="D23" s="47"/>
      <c r="E23" s="46"/>
      <c r="F23" s="48"/>
      <c r="G23" s="49"/>
      <c r="H23" s="49"/>
      <c r="I23" s="48"/>
      <c r="J23" s="49"/>
      <c r="K23" s="49"/>
      <c r="L23" s="49"/>
      <c r="M23" s="49"/>
    </row>
    <row r="24" spans="1:13" ht="15" customHeight="1">
      <c r="A24" s="9"/>
      <c r="B24" s="9"/>
      <c r="C24" s="9"/>
      <c r="D24" s="9"/>
      <c r="E24" s="1"/>
      <c r="F24" s="9"/>
      <c r="G24" s="9"/>
      <c r="H24" s="9"/>
      <c r="I24" s="9"/>
      <c r="J24" s="9"/>
      <c r="K24" s="2"/>
      <c r="L24" s="2"/>
      <c r="M24" s="2"/>
    </row>
    <row r="25" spans="1:13" ht="20.25" customHeight="1">
      <c r="A25" s="291" t="s">
        <v>354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</row>
    <row r="26" spans="1:13" ht="20.25" customHeight="1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</row>
    <row r="27" spans="1:13" ht="20.25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</row>
    <row r="28" spans="1:13" ht="50.25" customHeight="1">
      <c r="A28" s="279" t="s">
        <v>355</v>
      </c>
      <c r="B28" s="286" t="s">
        <v>356</v>
      </c>
      <c r="C28" s="289"/>
      <c r="D28" s="287"/>
      <c r="E28" s="284" t="s">
        <v>357</v>
      </c>
      <c r="F28" s="286" t="s">
        <v>358</v>
      </c>
      <c r="G28" s="289"/>
      <c r="H28" s="289"/>
      <c r="I28" s="289"/>
      <c r="J28" s="287"/>
      <c r="K28" s="290" t="s">
        <v>359</v>
      </c>
      <c r="L28" s="290"/>
      <c r="M28" s="290"/>
    </row>
    <row r="29" spans="1:13" ht="30" customHeight="1">
      <c r="A29" s="292"/>
      <c r="B29" s="284" t="s">
        <v>154</v>
      </c>
      <c r="C29" s="286" t="s">
        <v>360</v>
      </c>
      <c r="D29" s="287"/>
      <c r="E29" s="288"/>
      <c r="F29" s="284" t="s">
        <v>361</v>
      </c>
      <c r="G29" s="284" t="s">
        <v>362</v>
      </c>
      <c r="H29" s="284" t="s">
        <v>363</v>
      </c>
      <c r="I29" s="284" t="s">
        <v>364</v>
      </c>
      <c r="J29" s="284" t="s">
        <v>365</v>
      </c>
      <c r="K29" s="284" t="s">
        <v>154</v>
      </c>
      <c r="L29" s="286" t="s">
        <v>360</v>
      </c>
      <c r="M29" s="287"/>
    </row>
    <row r="30" spans="1:13" ht="106.5" customHeight="1">
      <c r="A30" s="280"/>
      <c r="B30" s="285"/>
      <c r="C30" s="155" t="s">
        <v>361</v>
      </c>
      <c r="D30" s="155" t="s">
        <v>366</v>
      </c>
      <c r="E30" s="285"/>
      <c r="F30" s="285"/>
      <c r="G30" s="285"/>
      <c r="H30" s="285"/>
      <c r="I30" s="285"/>
      <c r="J30" s="285"/>
      <c r="K30" s="285"/>
      <c r="L30" s="155" t="s">
        <v>361</v>
      </c>
      <c r="M30" s="155" t="s">
        <v>366</v>
      </c>
    </row>
    <row r="31" spans="1:13" ht="18.75" customHeight="1">
      <c r="A31" s="148">
        <v>1</v>
      </c>
      <c r="B31" s="155">
        <v>2</v>
      </c>
      <c r="C31" s="155">
        <v>3</v>
      </c>
      <c r="D31" s="155">
        <v>4</v>
      </c>
      <c r="E31" s="155">
        <v>5</v>
      </c>
      <c r="F31" s="155">
        <v>6</v>
      </c>
      <c r="G31" s="155">
        <v>7</v>
      </c>
      <c r="H31" s="155">
        <v>8</v>
      </c>
      <c r="I31" s="155">
        <v>9</v>
      </c>
      <c r="J31" s="155">
        <v>10</v>
      </c>
      <c r="K31" s="155">
        <v>11</v>
      </c>
      <c r="L31" s="155">
        <v>12</v>
      </c>
      <c r="M31" s="155">
        <v>13</v>
      </c>
    </row>
    <row r="32" spans="1:13" ht="42.75" customHeight="1">
      <c r="A32" s="152" t="s">
        <v>367</v>
      </c>
      <c r="B32" s="32">
        <f>SUM(C32,D32)</f>
        <v>0</v>
      </c>
      <c r="C32" s="56"/>
      <c r="D32" s="56"/>
      <c r="E32" s="56"/>
      <c r="F32" s="31" t="s">
        <v>165</v>
      </c>
      <c r="G32" s="78"/>
      <c r="H32" s="31" t="s">
        <v>165</v>
      </c>
      <c r="I32" s="78"/>
      <c r="J32" s="31"/>
      <c r="K32" s="32">
        <f>SUM(L32,M32)</f>
        <v>0</v>
      </c>
      <c r="L32" s="32">
        <f>SUM(C32,E32,F32,I32)</f>
        <v>0</v>
      </c>
      <c r="M32" s="32">
        <f>SUM(D32,G32,H32,J32)</f>
        <v>0</v>
      </c>
    </row>
    <row r="33" spans="1:13" ht="18.75" customHeight="1">
      <c r="A33" s="11"/>
      <c r="B33" s="157">
        <f t="shared" ref="B33:B40" si="1">SUM(C33,D33)</f>
        <v>0</v>
      </c>
      <c r="C33" s="23"/>
      <c r="D33" s="23"/>
      <c r="E33" s="23"/>
      <c r="F33" s="22" t="s">
        <v>165</v>
      </c>
      <c r="G33" s="84"/>
      <c r="H33" s="22" t="s">
        <v>165</v>
      </c>
      <c r="I33" s="84"/>
      <c r="J33" s="22"/>
      <c r="K33" s="76">
        <f t="shared" ref="K33:K40" si="2">SUM(L33,M33)</f>
        <v>0</v>
      </c>
      <c r="L33" s="76">
        <f t="shared" ref="L33:L40" si="3">SUM(C33,E33,F33,I33)</f>
        <v>0</v>
      </c>
      <c r="M33" s="76">
        <f t="shared" ref="M33:M40" si="4">SUM(D33,G33,H33,J33)</f>
        <v>0</v>
      </c>
    </row>
    <row r="34" spans="1:13" ht="18.75" customHeight="1">
      <c r="A34" s="11"/>
      <c r="B34" s="157">
        <f t="shared" si="1"/>
        <v>0</v>
      </c>
      <c r="C34" s="53"/>
      <c r="D34" s="53"/>
      <c r="E34" s="53"/>
      <c r="F34" s="22" t="s">
        <v>165</v>
      </c>
      <c r="G34" s="79"/>
      <c r="H34" s="22" t="s">
        <v>165</v>
      </c>
      <c r="I34" s="79"/>
      <c r="J34" s="22"/>
      <c r="K34" s="76">
        <f t="shared" si="2"/>
        <v>0</v>
      </c>
      <c r="L34" s="76">
        <f t="shared" si="3"/>
        <v>0</v>
      </c>
      <c r="M34" s="76">
        <f t="shared" si="4"/>
        <v>0</v>
      </c>
    </row>
    <row r="35" spans="1:13" ht="43.5" customHeight="1">
      <c r="A35" s="152" t="s">
        <v>368</v>
      </c>
      <c r="B35" s="33">
        <f t="shared" si="1"/>
        <v>0</v>
      </c>
      <c r="C35" s="56"/>
      <c r="D35" s="56"/>
      <c r="E35" s="56"/>
      <c r="F35" s="31" t="s">
        <v>165</v>
      </c>
      <c r="G35" s="78"/>
      <c r="H35" s="31" t="s">
        <v>165</v>
      </c>
      <c r="I35" s="78"/>
      <c r="J35" s="31"/>
      <c r="K35" s="32">
        <f t="shared" si="2"/>
        <v>0</v>
      </c>
      <c r="L35" s="32">
        <f t="shared" si="3"/>
        <v>0</v>
      </c>
      <c r="M35" s="32">
        <f t="shared" si="4"/>
        <v>0</v>
      </c>
    </row>
    <row r="36" spans="1:13" ht="18.75" customHeight="1">
      <c r="A36" s="11"/>
      <c r="B36" s="157">
        <f t="shared" si="1"/>
        <v>0</v>
      </c>
      <c r="C36" s="53"/>
      <c r="D36" s="53"/>
      <c r="E36" s="53"/>
      <c r="F36" s="22" t="s">
        <v>165</v>
      </c>
      <c r="G36" s="79"/>
      <c r="H36" s="22" t="s">
        <v>165</v>
      </c>
      <c r="I36" s="79"/>
      <c r="J36" s="22"/>
      <c r="K36" s="76">
        <f t="shared" si="2"/>
        <v>0</v>
      </c>
      <c r="L36" s="76">
        <f t="shared" si="3"/>
        <v>0</v>
      </c>
      <c r="M36" s="76">
        <f t="shared" si="4"/>
        <v>0</v>
      </c>
    </row>
    <row r="37" spans="1:13" ht="18.75" customHeight="1">
      <c r="A37" s="11"/>
      <c r="B37" s="157">
        <f t="shared" si="1"/>
        <v>0</v>
      </c>
      <c r="C37" s="53"/>
      <c r="D37" s="53"/>
      <c r="E37" s="53"/>
      <c r="F37" s="22" t="s">
        <v>165</v>
      </c>
      <c r="G37" s="79"/>
      <c r="H37" s="22" t="s">
        <v>165</v>
      </c>
      <c r="I37" s="79"/>
      <c r="J37" s="22"/>
      <c r="K37" s="76">
        <f t="shared" si="2"/>
        <v>0</v>
      </c>
      <c r="L37" s="76">
        <f t="shared" si="3"/>
        <v>0</v>
      </c>
      <c r="M37" s="76">
        <f t="shared" si="4"/>
        <v>0</v>
      </c>
    </row>
    <row r="38" spans="1:13" ht="42" customHeight="1">
      <c r="A38" s="152" t="s">
        <v>369</v>
      </c>
      <c r="B38" s="32">
        <f t="shared" si="1"/>
        <v>0</v>
      </c>
      <c r="C38" s="56"/>
      <c r="D38" s="56"/>
      <c r="E38" s="56"/>
      <c r="F38" s="31" t="s">
        <v>165</v>
      </c>
      <c r="G38" s="78"/>
      <c r="H38" s="31" t="s">
        <v>165</v>
      </c>
      <c r="I38" s="78"/>
      <c r="J38" s="31"/>
      <c r="K38" s="32">
        <f t="shared" si="2"/>
        <v>0</v>
      </c>
      <c r="L38" s="32">
        <f t="shared" si="3"/>
        <v>0</v>
      </c>
      <c r="M38" s="32">
        <f t="shared" si="4"/>
        <v>0</v>
      </c>
    </row>
    <row r="39" spans="1:13" ht="18.75" customHeight="1">
      <c r="A39" s="11"/>
      <c r="B39" s="157">
        <f t="shared" si="1"/>
        <v>0</v>
      </c>
      <c r="C39" s="53"/>
      <c r="D39" s="53"/>
      <c r="E39" s="53"/>
      <c r="F39" s="22" t="s">
        <v>165</v>
      </c>
      <c r="G39" s="79"/>
      <c r="H39" s="22" t="s">
        <v>165</v>
      </c>
      <c r="I39" s="79"/>
      <c r="J39" s="22"/>
      <c r="K39" s="76">
        <f t="shared" si="2"/>
        <v>0</v>
      </c>
      <c r="L39" s="76">
        <f t="shared" si="3"/>
        <v>0</v>
      </c>
      <c r="M39" s="76">
        <f t="shared" si="4"/>
        <v>0</v>
      </c>
    </row>
    <row r="40" spans="1:13" ht="18.75" customHeight="1">
      <c r="A40" s="11"/>
      <c r="B40" s="157">
        <f t="shared" si="1"/>
        <v>0</v>
      </c>
      <c r="C40" s="53"/>
      <c r="D40" s="53"/>
      <c r="E40" s="53"/>
      <c r="F40" s="22" t="s">
        <v>165</v>
      </c>
      <c r="G40" s="79"/>
      <c r="H40" s="22" t="s">
        <v>165</v>
      </c>
      <c r="I40" s="79"/>
      <c r="J40" s="22"/>
      <c r="K40" s="76">
        <f t="shared" si="2"/>
        <v>0</v>
      </c>
      <c r="L40" s="76">
        <f t="shared" si="3"/>
        <v>0</v>
      </c>
      <c r="M40" s="76">
        <f t="shared" si="4"/>
        <v>0</v>
      </c>
    </row>
    <row r="41" spans="1:13" ht="25.5" customHeight="1">
      <c r="A41" s="152" t="s">
        <v>154</v>
      </c>
      <c r="B41" s="32">
        <f>SUM(B32,B35,B38)</f>
        <v>0</v>
      </c>
      <c r="C41" s="32">
        <f t="shared" ref="C41:M41" si="5">SUM(C32,C35,C38)</f>
        <v>0</v>
      </c>
      <c r="D41" s="32">
        <f t="shared" si="5"/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</row>
    <row r="42" spans="1:13" ht="18.75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</row>
    <row r="43" spans="1:13" ht="18.75" customHeight="1">
      <c r="A43" s="47"/>
      <c r="B43" s="47"/>
      <c r="C43" s="47"/>
      <c r="D43" s="47"/>
      <c r="E43" s="46"/>
      <c r="F43" s="48"/>
      <c r="G43" s="49"/>
      <c r="H43" s="49"/>
      <c r="I43" s="48"/>
      <c r="J43" s="49"/>
      <c r="K43" s="49"/>
      <c r="L43" s="49"/>
      <c r="M43" s="49"/>
    </row>
    <row r="44" spans="1:13" ht="18.75" customHeight="1">
      <c r="A44" s="166" t="s">
        <v>430</v>
      </c>
      <c r="B44" s="171"/>
      <c r="C44" s="175"/>
      <c r="D44" s="175" t="s">
        <v>149</v>
      </c>
      <c r="E44" s="175"/>
      <c r="F44" s="171"/>
      <c r="G44" s="171"/>
      <c r="H44" s="168"/>
      <c r="I44" s="169" t="s">
        <v>428</v>
      </c>
      <c r="J44" s="168"/>
    </row>
    <row r="45" spans="1:13" ht="20.25" customHeight="1">
      <c r="A45" s="87" t="s">
        <v>274</v>
      </c>
      <c r="B45" s="9"/>
      <c r="C45" s="203" t="s">
        <v>353</v>
      </c>
      <c r="D45" s="203"/>
      <c r="E45" s="203"/>
      <c r="F45" s="203"/>
      <c r="G45" s="203"/>
      <c r="H45" s="203"/>
      <c r="I45" s="203"/>
      <c r="J45" s="87"/>
      <c r="K45" s="204"/>
      <c r="L45" s="204"/>
      <c r="M45" s="204"/>
    </row>
  </sheetData>
  <mergeCells count="38">
    <mergeCell ref="C45:I45"/>
    <mergeCell ref="K45:M45"/>
    <mergeCell ref="F8:F9"/>
    <mergeCell ref="A16:D16"/>
    <mergeCell ref="A17:D17"/>
    <mergeCell ref="A25:M25"/>
    <mergeCell ref="A28:A30"/>
    <mergeCell ref="B28:D28"/>
    <mergeCell ref="A10:D10"/>
    <mergeCell ref="A13:D13"/>
    <mergeCell ref="A14:D14"/>
    <mergeCell ref="A15:D15"/>
    <mergeCell ref="B29:B30"/>
    <mergeCell ref="A20:B20"/>
    <mergeCell ref="C20:I20"/>
    <mergeCell ref="C21:I21"/>
    <mergeCell ref="K29:K30"/>
    <mergeCell ref="K21:M21"/>
    <mergeCell ref="A11:D11"/>
    <mergeCell ref="A12:D12"/>
    <mergeCell ref="L29:M29"/>
    <mergeCell ref="E28:E30"/>
    <mergeCell ref="F28:J28"/>
    <mergeCell ref="K28:M28"/>
    <mergeCell ref="C29:D29"/>
    <mergeCell ref="F29:F30"/>
    <mergeCell ref="G29:G30"/>
    <mergeCell ref="H29:H30"/>
    <mergeCell ref="I29:I30"/>
    <mergeCell ref="J29:J30"/>
    <mergeCell ref="A6:M6"/>
    <mergeCell ref="A8:D9"/>
    <mergeCell ref="G8:G9"/>
    <mergeCell ref="H8:H9"/>
    <mergeCell ref="I8:I9"/>
    <mergeCell ref="J8:M8"/>
    <mergeCell ref="E8:E9"/>
    <mergeCell ref="L7:M7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109"/>
  <sheetViews>
    <sheetView tabSelected="1" view="pageBreakPreview" zoomScale="50" zoomScaleNormal="55" zoomScaleSheetLayoutView="50" workbookViewId="0">
      <selection activeCell="A105" sqref="A105:D105"/>
    </sheetView>
  </sheetViews>
  <sheetFormatPr defaultRowHeight="12.75"/>
  <cols>
    <col min="2" max="2" width="71.1406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7" width="18.5703125" customWidth="1"/>
    <col min="8" max="8" width="15.42578125" customWidth="1"/>
    <col min="9" max="9" width="17.42578125" customWidth="1"/>
    <col min="10" max="10" width="16" customWidth="1"/>
    <col min="11" max="11" width="18.28515625" customWidth="1"/>
    <col min="12" max="12" width="17.140625" customWidth="1"/>
    <col min="13" max="13" width="16.28515625" customWidth="1"/>
    <col min="14" max="14" width="15.42578125" customWidth="1"/>
    <col min="15" max="15" width="16.28515625" customWidth="1"/>
    <col min="16" max="16" width="16" customWidth="1"/>
    <col min="17" max="17" width="17.42578125" customWidth="1"/>
    <col min="18" max="18" width="16.5703125" customWidth="1"/>
    <col min="19" max="19" width="15.140625" customWidth="1"/>
    <col min="20" max="20" width="14.85546875" customWidth="1"/>
    <col min="21" max="21" width="17.140625" customWidth="1"/>
    <col min="22" max="22" width="19.7109375" customWidth="1"/>
    <col min="23" max="23" width="16" customWidth="1"/>
    <col min="24" max="24" width="15.7109375" customWidth="1"/>
    <col min="25" max="25" width="16" customWidth="1"/>
    <col min="26" max="26" width="16.85546875" customWidth="1"/>
    <col min="27" max="27" width="20" customWidth="1"/>
    <col min="28" max="28" width="16.28515625" customWidth="1"/>
    <col min="29" max="29" width="17.140625" customWidth="1"/>
    <col min="30" max="30" width="16.28515625" customWidth="1"/>
    <col min="31" max="31" width="16" customWidth="1"/>
  </cols>
  <sheetData>
    <row r="1" spans="1:31" ht="18.75">
      <c r="AD1" s="72" t="s">
        <v>407</v>
      </c>
    </row>
    <row r="2" spans="1:31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"/>
      <c r="Q2" s="72"/>
      <c r="R2" s="72"/>
      <c r="S2" s="72"/>
      <c r="T2" s="72"/>
      <c r="U2" s="72"/>
      <c r="V2" s="1"/>
      <c r="W2" s="1"/>
      <c r="X2" s="1"/>
      <c r="Y2" s="1"/>
      <c r="Z2" s="1"/>
      <c r="AA2" s="1"/>
      <c r="AB2" s="1"/>
      <c r="AC2" s="1"/>
      <c r="AD2" s="72" t="s">
        <v>417</v>
      </c>
      <c r="AE2" s="72"/>
    </row>
    <row r="3" spans="1:31" ht="18.75">
      <c r="A3" s="278" t="s">
        <v>370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</row>
    <row r="4" spans="1:31" ht="18.75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</row>
    <row r="5" spans="1:31" ht="18.75">
      <c r="A5" s="73"/>
      <c r="B5" s="73"/>
      <c r="C5" s="73"/>
      <c r="D5" s="73"/>
      <c r="E5" s="73"/>
      <c r="F5" s="73"/>
      <c r="G5" s="73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73"/>
      <c r="W5" s="1"/>
      <c r="X5" s="1"/>
      <c r="Y5" s="1"/>
      <c r="Z5" s="1"/>
      <c r="AA5" s="1"/>
      <c r="AB5" s="1"/>
      <c r="AC5" s="1"/>
      <c r="AD5" s="1"/>
      <c r="AE5" s="74" t="s">
        <v>342</v>
      </c>
    </row>
    <row r="6" spans="1:31" ht="50.25" customHeight="1">
      <c r="A6" s="182" t="s">
        <v>371</v>
      </c>
      <c r="B6" s="307" t="s">
        <v>372</v>
      </c>
      <c r="C6" s="308"/>
      <c r="D6" s="308"/>
      <c r="E6" s="308"/>
      <c r="F6" s="309"/>
      <c r="G6" s="182" t="s">
        <v>373</v>
      </c>
      <c r="H6" s="182"/>
      <c r="I6" s="182"/>
      <c r="J6" s="182"/>
      <c r="K6" s="182"/>
      <c r="L6" s="182" t="s">
        <v>374</v>
      </c>
      <c r="M6" s="182"/>
      <c r="N6" s="182"/>
      <c r="O6" s="182"/>
      <c r="P6" s="182"/>
      <c r="Q6" s="182" t="s">
        <v>375</v>
      </c>
      <c r="R6" s="182"/>
      <c r="S6" s="182"/>
      <c r="T6" s="182"/>
      <c r="U6" s="182"/>
      <c r="V6" s="182" t="s">
        <v>376</v>
      </c>
      <c r="W6" s="182"/>
      <c r="X6" s="182"/>
      <c r="Y6" s="182"/>
      <c r="Z6" s="182"/>
      <c r="AA6" s="182" t="s">
        <v>154</v>
      </c>
      <c r="AB6" s="182"/>
      <c r="AC6" s="182"/>
      <c r="AD6" s="182"/>
      <c r="AE6" s="182"/>
    </row>
    <row r="7" spans="1:31" ht="29.25" customHeight="1">
      <c r="A7" s="182"/>
      <c r="B7" s="310"/>
      <c r="C7" s="311"/>
      <c r="D7" s="311"/>
      <c r="E7" s="311"/>
      <c r="F7" s="312"/>
      <c r="G7" s="182" t="s">
        <v>377</v>
      </c>
      <c r="H7" s="182" t="s">
        <v>378</v>
      </c>
      <c r="I7" s="182"/>
      <c r="J7" s="182"/>
      <c r="K7" s="182"/>
      <c r="L7" s="182" t="s">
        <v>377</v>
      </c>
      <c r="M7" s="182" t="s">
        <v>378</v>
      </c>
      <c r="N7" s="182"/>
      <c r="O7" s="182"/>
      <c r="P7" s="182"/>
      <c r="Q7" s="182" t="s">
        <v>377</v>
      </c>
      <c r="R7" s="182" t="s">
        <v>378</v>
      </c>
      <c r="S7" s="182"/>
      <c r="T7" s="182"/>
      <c r="U7" s="182"/>
      <c r="V7" s="182" t="s">
        <v>377</v>
      </c>
      <c r="W7" s="182" t="s">
        <v>378</v>
      </c>
      <c r="X7" s="182"/>
      <c r="Y7" s="182"/>
      <c r="Z7" s="182"/>
      <c r="AA7" s="182" t="s">
        <v>377</v>
      </c>
      <c r="AB7" s="182" t="s">
        <v>378</v>
      </c>
      <c r="AC7" s="182"/>
      <c r="AD7" s="182"/>
      <c r="AE7" s="182"/>
    </row>
    <row r="8" spans="1:31" ht="26.25" customHeight="1">
      <c r="A8" s="182"/>
      <c r="B8" s="313"/>
      <c r="C8" s="314"/>
      <c r="D8" s="314"/>
      <c r="E8" s="314"/>
      <c r="F8" s="315"/>
      <c r="G8" s="182"/>
      <c r="H8" s="51" t="s">
        <v>379</v>
      </c>
      <c r="I8" s="51" t="s">
        <v>380</v>
      </c>
      <c r="J8" s="51" t="s">
        <v>381</v>
      </c>
      <c r="K8" s="51" t="s">
        <v>163</v>
      </c>
      <c r="L8" s="182"/>
      <c r="M8" s="51" t="s">
        <v>379</v>
      </c>
      <c r="N8" s="51" t="s">
        <v>380</v>
      </c>
      <c r="O8" s="51" t="s">
        <v>381</v>
      </c>
      <c r="P8" s="51" t="s">
        <v>163</v>
      </c>
      <c r="Q8" s="182"/>
      <c r="R8" s="51" t="s">
        <v>379</v>
      </c>
      <c r="S8" s="51" t="s">
        <v>380</v>
      </c>
      <c r="T8" s="51" t="s">
        <v>381</v>
      </c>
      <c r="U8" s="51" t="s">
        <v>163</v>
      </c>
      <c r="V8" s="182"/>
      <c r="W8" s="51" t="s">
        <v>379</v>
      </c>
      <c r="X8" s="51" t="s">
        <v>380</v>
      </c>
      <c r="Y8" s="51" t="s">
        <v>381</v>
      </c>
      <c r="Z8" s="51" t="s">
        <v>163</v>
      </c>
      <c r="AA8" s="182"/>
      <c r="AB8" s="51" t="s">
        <v>379</v>
      </c>
      <c r="AC8" s="51" t="s">
        <v>380</v>
      </c>
      <c r="AD8" s="51" t="s">
        <v>381</v>
      </c>
      <c r="AE8" s="51" t="s">
        <v>163</v>
      </c>
    </row>
    <row r="9" spans="1:31" ht="18.75" customHeight="1">
      <c r="A9" s="51">
        <v>1</v>
      </c>
      <c r="B9" s="182">
        <v>2</v>
      </c>
      <c r="C9" s="182"/>
      <c r="D9" s="182"/>
      <c r="E9" s="182"/>
      <c r="F9" s="182"/>
      <c r="G9" s="51">
        <v>3</v>
      </c>
      <c r="H9" s="51">
        <v>4</v>
      </c>
      <c r="I9" s="51">
        <v>5</v>
      </c>
      <c r="J9" s="51">
        <v>6</v>
      </c>
      <c r="K9" s="51">
        <v>7</v>
      </c>
      <c r="L9" s="51">
        <v>8</v>
      </c>
      <c r="M9" s="51">
        <v>9</v>
      </c>
      <c r="N9" s="51">
        <v>10</v>
      </c>
      <c r="O9" s="51">
        <v>11</v>
      </c>
      <c r="P9" s="51">
        <v>12</v>
      </c>
      <c r="Q9" s="51">
        <v>13</v>
      </c>
      <c r="R9" s="51">
        <v>14</v>
      </c>
      <c r="S9" s="51">
        <v>15</v>
      </c>
      <c r="T9" s="51">
        <v>16</v>
      </c>
      <c r="U9" s="51">
        <v>17</v>
      </c>
      <c r="V9" s="52">
        <v>18</v>
      </c>
      <c r="W9" s="52">
        <v>19</v>
      </c>
      <c r="X9" s="52">
        <v>20</v>
      </c>
      <c r="Y9" s="52">
        <v>21</v>
      </c>
      <c r="Z9" s="52">
        <v>22</v>
      </c>
      <c r="AA9" s="52">
        <v>23</v>
      </c>
      <c r="AB9" s="52">
        <v>24</v>
      </c>
      <c r="AC9" s="52">
        <v>25</v>
      </c>
      <c r="AD9" s="52">
        <v>26</v>
      </c>
      <c r="AE9" s="52">
        <v>27</v>
      </c>
    </row>
    <row r="10" spans="1:31" ht="21.75" customHeight="1">
      <c r="A10" s="75">
        <v>1</v>
      </c>
      <c r="B10" s="304" t="s">
        <v>345</v>
      </c>
      <c r="C10" s="305"/>
      <c r="D10" s="305"/>
      <c r="E10" s="305"/>
      <c r="F10" s="306"/>
      <c r="G10" s="76">
        <f t="shared" ref="G10:G15" si="0">SUM(H10,I10,J10,K10)</f>
        <v>0</v>
      </c>
      <c r="H10" s="23"/>
      <c r="I10" s="23"/>
      <c r="J10" s="23"/>
      <c r="K10" s="23"/>
      <c r="L10" s="76">
        <f t="shared" ref="L10:L15" si="1">SUM(M10,N10,O10,P10)</f>
        <v>0</v>
      </c>
      <c r="M10" s="23"/>
      <c r="N10" s="23"/>
      <c r="O10" s="23"/>
      <c r="P10" s="23"/>
      <c r="Q10" s="76">
        <f t="shared" ref="Q10:Q15" si="2">SUM(R10,S10,T10,U10)</f>
        <v>0</v>
      </c>
      <c r="R10" s="23"/>
      <c r="S10" s="23"/>
      <c r="T10" s="23"/>
      <c r="U10" s="23"/>
      <c r="V10" s="76">
        <f t="shared" ref="V10:V15" si="3">SUM(W10,X10,Y10,Z10)</f>
        <v>0</v>
      </c>
      <c r="W10" s="23"/>
      <c r="X10" s="23"/>
      <c r="Y10" s="23"/>
      <c r="Z10" s="23"/>
      <c r="AA10" s="32">
        <f t="shared" ref="AA10:AA16" si="4">SUM(AB10,AC10,AD10,AE10)</f>
        <v>0</v>
      </c>
      <c r="AB10" s="76">
        <f t="shared" ref="AB10:AE15" si="5">SUM(H10,M10,R10,W10)</f>
        <v>0</v>
      </c>
      <c r="AC10" s="76">
        <f t="shared" si="5"/>
        <v>0</v>
      </c>
      <c r="AD10" s="76">
        <f t="shared" si="5"/>
        <v>0</v>
      </c>
      <c r="AE10" s="76">
        <f t="shared" si="5"/>
        <v>0</v>
      </c>
    </row>
    <row r="11" spans="1:31" ht="21.75" customHeight="1">
      <c r="A11" s="75">
        <v>2</v>
      </c>
      <c r="B11" s="304" t="s">
        <v>382</v>
      </c>
      <c r="C11" s="305"/>
      <c r="D11" s="305"/>
      <c r="E11" s="305"/>
      <c r="F11" s="306"/>
      <c r="G11" s="76">
        <f t="shared" si="0"/>
        <v>0</v>
      </c>
      <c r="H11" s="23"/>
      <c r="I11" s="23"/>
      <c r="J11" s="23"/>
      <c r="K11" s="23"/>
      <c r="L11" s="76">
        <f t="shared" si="1"/>
        <v>0</v>
      </c>
      <c r="M11" s="23"/>
      <c r="N11" s="23"/>
      <c r="O11" s="23"/>
      <c r="P11" s="23"/>
      <c r="Q11" s="76">
        <f t="shared" si="2"/>
        <v>0</v>
      </c>
      <c r="R11" s="23"/>
      <c r="S11" s="23"/>
      <c r="T11" s="23"/>
      <c r="U11" s="23"/>
      <c r="V11" s="76">
        <f t="shared" si="3"/>
        <v>0</v>
      </c>
      <c r="W11" s="23"/>
      <c r="X11" s="23"/>
      <c r="Y11" s="23"/>
      <c r="Z11" s="23"/>
      <c r="AA11" s="32">
        <f t="shared" si="4"/>
        <v>0</v>
      </c>
      <c r="AB11" s="76">
        <f t="shared" si="5"/>
        <v>0</v>
      </c>
      <c r="AC11" s="76">
        <f t="shared" si="5"/>
        <v>0</v>
      </c>
      <c r="AD11" s="76">
        <f t="shared" si="5"/>
        <v>0</v>
      </c>
      <c r="AE11" s="76">
        <f t="shared" si="5"/>
        <v>0</v>
      </c>
    </row>
    <row r="12" spans="1:31" ht="39.75" customHeight="1">
      <c r="A12" s="75">
        <v>3</v>
      </c>
      <c r="B12" s="304" t="s">
        <v>383</v>
      </c>
      <c r="C12" s="305"/>
      <c r="D12" s="305"/>
      <c r="E12" s="305"/>
      <c r="F12" s="306"/>
      <c r="G12" s="76">
        <f t="shared" si="0"/>
        <v>0</v>
      </c>
      <c r="H12" s="23"/>
      <c r="I12" s="23"/>
      <c r="J12" s="23"/>
      <c r="K12" s="23"/>
      <c r="L12" s="76">
        <f t="shared" si="1"/>
        <v>0</v>
      </c>
      <c r="M12" s="23"/>
      <c r="N12" s="23"/>
      <c r="O12" s="23"/>
      <c r="P12" s="23"/>
      <c r="Q12" s="76">
        <f t="shared" si="2"/>
        <v>0</v>
      </c>
      <c r="R12" s="23"/>
      <c r="S12" s="23"/>
      <c r="T12" s="23"/>
      <c r="U12" s="23"/>
      <c r="V12" s="76">
        <f t="shared" si="3"/>
        <v>0</v>
      </c>
      <c r="W12" s="23"/>
      <c r="X12" s="23"/>
      <c r="Y12" s="23"/>
      <c r="Z12" s="23"/>
      <c r="AA12" s="32">
        <f t="shared" si="4"/>
        <v>0</v>
      </c>
      <c r="AB12" s="76">
        <f t="shared" si="5"/>
        <v>0</v>
      </c>
      <c r="AC12" s="76">
        <f t="shared" si="5"/>
        <v>0</v>
      </c>
      <c r="AD12" s="76">
        <f t="shared" si="5"/>
        <v>0</v>
      </c>
      <c r="AE12" s="76">
        <f t="shared" si="5"/>
        <v>0</v>
      </c>
    </row>
    <row r="13" spans="1:31" ht="46.5" customHeight="1">
      <c r="A13" s="75">
        <v>4</v>
      </c>
      <c r="B13" s="304" t="s">
        <v>384</v>
      </c>
      <c r="C13" s="305"/>
      <c r="D13" s="305"/>
      <c r="E13" s="305"/>
      <c r="F13" s="306"/>
      <c r="G13" s="76">
        <f t="shared" si="0"/>
        <v>0</v>
      </c>
      <c r="H13" s="23"/>
      <c r="I13" s="23"/>
      <c r="J13" s="23"/>
      <c r="K13" s="23"/>
      <c r="L13" s="76">
        <f t="shared" si="1"/>
        <v>0</v>
      </c>
      <c r="M13" s="23"/>
      <c r="N13" s="23"/>
      <c r="O13" s="23"/>
      <c r="P13" s="23"/>
      <c r="Q13" s="76">
        <f t="shared" si="2"/>
        <v>0</v>
      </c>
      <c r="R13" s="23"/>
      <c r="S13" s="23"/>
      <c r="T13" s="23"/>
      <c r="U13" s="23"/>
      <c r="V13" s="76">
        <f t="shared" si="3"/>
        <v>0</v>
      </c>
      <c r="W13" s="23"/>
      <c r="X13" s="23"/>
      <c r="Y13" s="23"/>
      <c r="Z13" s="23"/>
      <c r="AA13" s="32">
        <f t="shared" si="4"/>
        <v>0</v>
      </c>
      <c r="AB13" s="76">
        <f t="shared" si="5"/>
        <v>0</v>
      </c>
      <c r="AC13" s="76">
        <f t="shared" si="5"/>
        <v>0</v>
      </c>
      <c r="AD13" s="76">
        <f t="shared" si="5"/>
        <v>0</v>
      </c>
      <c r="AE13" s="76">
        <f t="shared" si="5"/>
        <v>0</v>
      </c>
    </row>
    <row r="14" spans="1:31" ht="39.75" customHeight="1">
      <c r="A14" s="75">
        <v>5</v>
      </c>
      <c r="B14" s="304" t="s">
        <v>385</v>
      </c>
      <c r="C14" s="305"/>
      <c r="D14" s="305"/>
      <c r="E14" s="305"/>
      <c r="F14" s="306"/>
      <c r="G14" s="76">
        <f t="shared" si="0"/>
        <v>0</v>
      </c>
      <c r="H14" s="23"/>
      <c r="I14" s="23"/>
      <c r="J14" s="23"/>
      <c r="K14" s="23"/>
      <c r="L14" s="76">
        <f t="shared" si="1"/>
        <v>0</v>
      </c>
      <c r="M14" s="23"/>
      <c r="N14" s="23"/>
      <c r="O14" s="23"/>
      <c r="P14" s="23"/>
      <c r="Q14" s="76">
        <f t="shared" si="2"/>
        <v>0</v>
      </c>
      <c r="R14" s="23"/>
      <c r="S14" s="23"/>
      <c r="T14" s="23"/>
      <c r="U14" s="23"/>
      <c r="V14" s="76">
        <f t="shared" si="3"/>
        <v>0</v>
      </c>
      <c r="W14" s="23"/>
      <c r="X14" s="23"/>
      <c r="Y14" s="23"/>
      <c r="Z14" s="23"/>
      <c r="AA14" s="32">
        <f t="shared" si="4"/>
        <v>0</v>
      </c>
      <c r="AB14" s="76">
        <f t="shared" si="5"/>
        <v>0</v>
      </c>
      <c r="AC14" s="76">
        <f t="shared" si="5"/>
        <v>0</v>
      </c>
      <c r="AD14" s="76">
        <f t="shared" si="5"/>
        <v>0</v>
      </c>
      <c r="AE14" s="76">
        <f t="shared" si="5"/>
        <v>0</v>
      </c>
    </row>
    <row r="15" spans="1:31" ht="21.75" customHeight="1">
      <c r="A15" s="75">
        <v>6</v>
      </c>
      <c r="B15" s="304" t="s">
        <v>351</v>
      </c>
      <c r="C15" s="305"/>
      <c r="D15" s="305"/>
      <c r="E15" s="305"/>
      <c r="F15" s="306"/>
      <c r="G15" s="76">
        <f t="shared" si="0"/>
        <v>0</v>
      </c>
      <c r="H15" s="23"/>
      <c r="I15" s="23"/>
      <c r="J15" s="23"/>
      <c r="K15" s="23"/>
      <c r="L15" s="76">
        <f t="shared" si="1"/>
        <v>0</v>
      </c>
      <c r="M15" s="23"/>
      <c r="N15" s="23"/>
      <c r="O15" s="23"/>
      <c r="P15" s="23"/>
      <c r="Q15" s="76">
        <f t="shared" si="2"/>
        <v>0</v>
      </c>
      <c r="R15" s="23"/>
      <c r="S15" s="23"/>
      <c r="T15" s="23"/>
      <c r="U15" s="23"/>
      <c r="V15" s="76">
        <f t="shared" si="3"/>
        <v>0</v>
      </c>
      <c r="W15" s="23"/>
      <c r="X15" s="23"/>
      <c r="Y15" s="23"/>
      <c r="Z15" s="23"/>
      <c r="AA15" s="32">
        <f t="shared" si="4"/>
        <v>0</v>
      </c>
      <c r="AB15" s="76">
        <f t="shared" si="5"/>
        <v>0</v>
      </c>
      <c r="AC15" s="76">
        <f t="shared" si="5"/>
        <v>0</v>
      </c>
      <c r="AD15" s="76">
        <f t="shared" si="5"/>
        <v>0</v>
      </c>
      <c r="AE15" s="76">
        <f t="shared" si="5"/>
        <v>0</v>
      </c>
    </row>
    <row r="16" spans="1:31" ht="21.75" customHeight="1">
      <c r="A16" s="317" t="s">
        <v>154</v>
      </c>
      <c r="B16" s="318"/>
      <c r="C16" s="318"/>
      <c r="D16" s="318"/>
      <c r="E16" s="318"/>
      <c r="F16" s="319"/>
      <c r="G16" s="157">
        <f t="shared" ref="G16:AE16" si="6">SUM(G10:G15)</f>
        <v>0</v>
      </c>
      <c r="H16" s="157">
        <f t="shared" si="6"/>
        <v>0</v>
      </c>
      <c r="I16" s="157">
        <f t="shared" si="6"/>
        <v>0</v>
      </c>
      <c r="J16" s="157">
        <f t="shared" si="6"/>
        <v>0</v>
      </c>
      <c r="K16" s="157">
        <f t="shared" si="6"/>
        <v>0</v>
      </c>
      <c r="L16" s="157">
        <f t="shared" si="6"/>
        <v>0</v>
      </c>
      <c r="M16" s="157">
        <f t="shared" si="6"/>
        <v>0</v>
      </c>
      <c r="N16" s="157">
        <f t="shared" si="6"/>
        <v>0</v>
      </c>
      <c r="O16" s="157">
        <f t="shared" si="6"/>
        <v>0</v>
      </c>
      <c r="P16" s="157">
        <f t="shared" si="6"/>
        <v>0</v>
      </c>
      <c r="Q16" s="157">
        <f t="shared" si="6"/>
        <v>0</v>
      </c>
      <c r="R16" s="157">
        <f t="shared" si="6"/>
        <v>0</v>
      </c>
      <c r="S16" s="157">
        <f t="shared" si="6"/>
        <v>0</v>
      </c>
      <c r="T16" s="157">
        <f t="shared" si="6"/>
        <v>0</v>
      </c>
      <c r="U16" s="157">
        <f t="shared" si="6"/>
        <v>0</v>
      </c>
      <c r="V16" s="157">
        <f t="shared" si="6"/>
        <v>0</v>
      </c>
      <c r="W16" s="157">
        <f t="shared" si="6"/>
        <v>0</v>
      </c>
      <c r="X16" s="157">
        <f t="shared" si="6"/>
        <v>0</v>
      </c>
      <c r="Y16" s="157">
        <f t="shared" si="6"/>
        <v>0</v>
      </c>
      <c r="Z16" s="157">
        <f t="shared" si="6"/>
        <v>0</v>
      </c>
      <c r="AA16" s="32">
        <f t="shared" si="4"/>
        <v>0</v>
      </c>
      <c r="AB16" s="157">
        <f t="shared" si="6"/>
        <v>0</v>
      </c>
      <c r="AC16" s="157">
        <f t="shared" si="6"/>
        <v>0</v>
      </c>
      <c r="AD16" s="157">
        <f t="shared" si="6"/>
        <v>0</v>
      </c>
      <c r="AE16" s="157">
        <f t="shared" si="6"/>
        <v>0</v>
      </c>
    </row>
    <row r="17" spans="1:31" ht="21.75" customHeight="1">
      <c r="A17" s="268" t="s">
        <v>386</v>
      </c>
      <c r="B17" s="269"/>
      <c r="C17" s="269"/>
      <c r="D17" s="269"/>
      <c r="E17" s="269"/>
      <c r="F17" s="270"/>
      <c r="G17" s="157" t="e">
        <f>G16/AA16*100</f>
        <v>#DIV/0!</v>
      </c>
      <c r="H17" s="80"/>
      <c r="I17" s="80"/>
      <c r="J17" s="80"/>
      <c r="K17" s="80"/>
      <c r="L17" s="157" t="e">
        <f>L16/AA16*100</f>
        <v>#DIV/0!</v>
      </c>
      <c r="M17" s="80"/>
      <c r="N17" s="80"/>
      <c r="O17" s="80"/>
      <c r="P17" s="80"/>
      <c r="Q17" s="157" t="e">
        <f>Q16/AA16*100</f>
        <v>#DIV/0!</v>
      </c>
      <c r="R17" s="80"/>
      <c r="S17" s="80"/>
      <c r="T17" s="80"/>
      <c r="U17" s="80"/>
      <c r="V17" s="157" t="e">
        <f>V16/AA16*100</f>
        <v>#DIV/0!</v>
      </c>
      <c r="W17" s="139"/>
      <c r="X17" s="139"/>
      <c r="Y17" s="139"/>
      <c r="Z17" s="139"/>
      <c r="AA17" s="157" t="e">
        <f>SUM(G17,L17,Q17,V17)</f>
        <v>#DIV/0!</v>
      </c>
      <c r="AB17" s="139"/>
      <c r="AC17" s="139"/>
      <c r="AD17" s="139"/>
      <c r="AE17" s="139"/>
    </row>
    <row r="18" spans="1:31" ht="20.25" customHeight="1"/>
    <row r="19" spans="1:31" ht="20.25" customHeight="1"/>
    <row r="20" spans="1:31" ht="20.25" customHeight="1"/>
    <row r="21" spans="1:31" ht="20.25" customHeight="1"/>
    <row r="22" spans="1:31" ht="20.25" customHeight="1">
      <c r="A22" s="278" t="s">
        <v>387</v>
      </c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</row>
    <row r="23" spans="1:31" ht="20.25" customHeight="1"/>
    <row r="24" spans="1:31" ht="20.25" customHeight="1">
      <c r="AD24" s="324" t="s">
        <v>342</v>
      </c>
      <c r="AE24" s="324"/>
    </row>
    <row r="25" spans="1:31" ht="20.25" customHeight="1">
      <c r="A25" s="215" t="s">
        <v>371</v>
      </c>
      <c r="B25" s="182" t="s">
        <v>388</v>
      </c>
      <c r="C25" s="182" t="s">
        <v>389</v>
      </c>
      <c r="D25" s="182"/>
      <c r="E25" s="182" t="s">
        <v>390</v>
      </c>
      <c r="F25" s="182"/>
      <c r="G25" s="182" t="s">
        <v>391</v>
      </c>
      <c r="H25" s="182"/>
      <c r="I25" s="182" t="s">
        <v>392</v>
      </c>
      <c r="J25" s="182"/>
      <c r="K25" s="182" t="s">
        <v>393</v>
      </c>
      <c r="L25" s="182"/>
      <c r="M25" s="182"/>
      <c r="N25" s="182"/>
      <c r="O25" s="182"/>
      <c r="P25" s="182"/>
      <c r="Q25" s="182"/>
      <c r="R25" s="182"/>
      <c r="S25" s="182"/>
      <c r="T25" s="182"/>
      <c r="U25" s="184" t="s">
        <v>394</v>
      </c>
      <c r="V25" s="184"/>
      <c r="W25" s="184"/>
      <c r="X25" s="184"/>
      <c r="Y25" s="184"/>
      <c r="Z25" s="184" t="s">
        <v>395</v>
      </c>
      <c r="AA25" s="184"/>
      <c r="AB25" s="184"/>
      <c r="AC25" s="184"/>
      <c r="AD25" s="184"/>
      <c r="AE25" s="184"/>
    </row>
    <row r="26" spans="1:31" ht="20.25" customHeight="1">
      <c r="A26" s="215"/>
      <c r="B26" s="182"/>
      <c r="C26" s="182"/>
      <c r="D26" s="182"/>
      <c r="E26" s="182"/>
      <c r="F26" s="182"/>
      <c r="G26" s="182"/>
      <c r="H26" s="182"/>
      <c r="I26" s="182"/>
      <c r="J26" s="182"/>
      <c r="K26" s="182" t="s">
        <v>396</v>
      </c>
      <c r="L26" s="182"/>
      <c r="M26" s="182" t="s">
        <v>397</v>
      </c>
      <c r="N26" s="182"/>
      <c r="O26" s="182" t="s">
        <v>398</v>
      </c>
      <c r="P26" s="182"/>
      <c r="Q26" s="182"/>
      <c r="R26" s="182"/>
      <c r="S26" s="182"/>
      <c r="T26" s="182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</row>
    <row r="27" spans="1:31" ht="141" customHeight="1">
      <c r="A27" s="215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 t="s">
        <v>399</v>
      </c>
      <c r="P27" s="182"/>
      <c r="Q27" s="182" t="s">
        <v>400</v>
      </c>
      <c r="R27" s="182"/>
      <c r="S27" s="182" t="s">
        <v>401</v>
      </c>
      <c r="T27" s="182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</row>
    <row r="28" spans="1:31" ht="20.25" customHeight="1">
      <c r="A28" s="52">
        <v>1</v>
      </c>
      <c r="B28" s="51">
        <v>2</v>
      </c>
      <c r="C28" s="182">
        <v>3</v>
      </c>
      <c r="D28" s="182"/>
      <c r="E28" s="182">
        <v>4</v>
      </c>
      <c r="F28" s="182"/>
      <c r="G28" s="182">
        <v>5</v>
      </c>
      <c r="H28" s="182"/>
      <c r="I28" s="182">
        <v>6</v>
      </c>
      <c r="J28" s="182"/>
      <c r="K28" s="222">
        <v>7</v>
      </c>
      <c r="L28" s="224"/>
      <c r="M28" s="222">
        <v>8</v>
      </c>
      <c r="N28" s="224"/>
      <c r="O28" s="182">
        <v>9</v>
      </c>
      <c r="P28" s="182"/>
      <c r="Q28" s="215">
        <v>10</v>
      </c>
      <c r="R28" s="215"/>
      <c r="S28" s="182">
        <v>11</v>
      </c>
      <c r="T28" s="182"/>
      <c r="U28" s="182">
        <v>12</v>
      </c>
      <c r="V28" s="182"/>
      <c r="W28" s="182"/>
      <c r="X28" s="182"/>
      <c r="Y28" s="182"/>
      <c r="Z28" s="182">
        <v>13</v>
      </c>
      <c r="AA28" s="182"/>
      <c r="AB28" s="182"/>
      <c r="AC28" s="182"/>
      <c r="AD28" s="182"/>
      <c r="AE28" s="182"/>
    </row>
    <row r="29" spans="1:31" ht="20.25" customHeight="1">
      <c r="A29" s="75"/>
      <c r="B29" s="99"/>
      <c r="C29" s="298"/>
      <c r="D29" s="298"/>
      <c r="E29" s="320"/>
      <c r="F29" s="299"/>
      <c r="G29" s="299"/>
      <c r="H29" s="299"/>
      <c r="I29" s="299"/>
      <c r="J29" s="299"/>
      <c r="K29" s="300"/>
      <c r="L29" s="301"/>
      <c r="M29" s="302">
        <f>SUM(O29,Q29,S29)</f>
        <v>0</v>
      </c>
      <c r="N29" s="303"/>
      <c r="O29" s="299"/>
      <c r="P29" s="299"/>
      <c r="Q29" s="299"/>
      <c r="R29" s="299"/>
      <c r="S29" s="299"/>
      <c r="T29" s="299"/>
      <c r="U29" s="296"/>
      <c r="V29" s="296"/>
      <c r="W29" s="296"/>
      <c r="X29" s="296"/>
      <c r="Y29" s="296"/>
      <c r="Z29" s="297"/>
      <c r="AA29" s="297"/>
      <c r="AB29" s="297"/>
      <c r="AC29" s="297"/>
      <c r="AD29" s="297"/>
      <c r="AE29" s="297"/>
    </row>
    <row r="30" spans="1:31" ht="20.25" customHeight="1">
      <c r="A30" s="75"/>
      <c r="B30" s="99"/>
      <c r="C30" s="298"/>
      <c r="D30" s="298"/>
      <c r="E30" s="299"/>
      <c r="F30" s="299"/>
      <c r="G30" s="299"/>
      <c r="H30" s="299"/>
      <c r="I30" s="299"/>
      <c r="J30" s="299"/>
      <c r="K30" s="300"/>
      <c r="L30" s="301"/>
      <c r="M30" s="302">
        <f t="shared" ref="M30:M92" si="7">SUM(O30,Q30,S30)</f>
        <v>0</v>
      </c>
      <c r="N30" s="303"/>
      <c r="O30" s="299"/>
      <c r="P30" s="299"/>
      <c r="Q30" s="299"/>
      <c r="R30" s="299"/>
      <c r="S30" s="299"/>
      <c r="T30" s="299"/>
      <c r="U30" s="296"/>
      <c r="V30" s="296"/>
      <c r="W30" s="296"/>
      <c r="X30" s="296"/>
      <c r="Y30" s="296"/>
      <c r="Z30" s="297"/>
      <c r="AA30" s="297"/>
      <c r="AB30" s="297"/>
      <c r="AC30" s="297"/>
      <c r="AD30" s="297"/>
      <c r="AE30" s="297"/>
    </row>
    <row r="31" spans="1:31" ht="20.25" customHeight="1">
      <c r="A31" s="75"/>
      <c r="B31" s="99"/>
      <c r="C31" s="298"/>
      <c r="D31" s="298"/>
      <c r="E31" s="299"/>
      <c r="F31" s="299"/>
      <c r="G31" s="299"/>
      <c r="H31" s="299"/>
      <c r="I31" s="299"/>
      <c r="J31" s="299"/>
      <c r="K31" s="300"/>
      <c r="L31" s="301"/>
      <c r="M31" s="302">
        <f t="shared" si="7"/>
        <v>0</v>
      </c>
      <c r="N31" s="303"/>
      <c r="O31" s="299"/>
      <c r="P31" s="299"/>
      <c r="Q31" s="299"/>
      <c r="R31" s="299"/>
      <c r="S31" s="299"/>
      <c r="T31" s="299"/>
      <c r="U31" s="296"/>
      <c r="V31" s="296"/>
      <c r="W31" s="296"/>
      <c r="X31" s="296"/>
      <c r="Y31" s="296"/>
      <c r="Z31" s="297"/>
      <c r="AA31" s="297"/>
      <c r="AB31" s="297"/>
      <c r="AC31" s="297"/>
      <c r="AD31" s="297"/>
      <c r="AE31" s="297"/>
    </row>
    <row r="32" spans="1:31" ht="20.25" customHeight="1">
      <c r="A32" s="75"/>
      <c r="B32" s="99"/>
      <c r="C32" s="298"/>
      <c r="D32" s="298"/>
      <c r="E32" s="299"/>
      <c r="F32" s="299"/>
      <c r="G32" s="299"/>
      <c r="H32" s="299"/>
      <c r="I32" s="299"/>
      <c r="J32" s="299"/>
      <c r="K32" s="300"/>
      <c r="L32" s="301"/>
      <c r="M32" s="302">
        <f t="shared" si="7"/>
        <v>0</v>
      </c>
      <c r="N32" s="303"/>
      <c r="O32" s="299"/>
      <c r="P32" s="299"/>
      <c r="Q32" s="299"/>
      <c r="R32" s="299"/>
      <c r="S32" s="299"/>
      <c r="T32" s="299"/>
      <c r="U32" s="296"/>
      <c r="V32" s="296"/>
      <c r="W32" s="296"/>
      <c r="X32" s="296"/>
      <c r="Y32" s="296"/>
      <c r="Z32" s="297"/>
      <c r="AA32" s="297"/>
      <c r="AB32" s="297"/>
      <c r="AC32" s="297"/>
      <c r="AD32" s="297"/>
      <c r="AE32" s="297"/>
    </row>
    <row r="33" spans="1:31" ht="20.25" customHeight="1">
      <c r="A33" s="75"/>
      <c r="B33" s="99"/>
      <c r="C33" s="298"/>
      <c r="D33" s="298"/>
      <c r="E33" s="299"/>
      <c r="F33" s="299"/>
      <c r="G33" s="299"/>
      <c r="H33" s="299"/>
      <c r="I33" s="299"/>
      <c r="J33" s="299"/>
      <c r="K33" s="300"/>
      <c r="L33" s="301"/>
      <c r="M33" s="302">
        <f t="shared" si="7"/>
        <v>0</v>
      </c>
      <c r="N33" s="303"/>
      <c r="O33" s="299"/>
      <c r="P33" s="299"/>
      <c r="Q33" s="299"/>
      <c r="R33" s="299"/>
      <c r="S33" s="299"/>
      <c r="T33" s="299"/>
      <c r="U33" s="296"/>
      <c r="V33" s="296"/>
      <c r="W33" s="296"/>
      <c r="X33" s="296"/>
      <c r="Y33" s="296"/>
      <c r="Z33" s="297"/>
      <c r="AA33" s="297"/>
      <c r="AB33" s="297"/>
      <c r="AC33" s="297"/>
      <c r="AD33" s="297"/>
      <c r="AE33" s="297"/>
    </row>
    <row r="34" spans="1:31" ht="20.25" customHeight="1">
      <c r="A34" s="75"/>
      <c r="B34" s="99"/>
      <c r="C34" s="298"/>
      <c r="D34" s="298"/>
      <c r="E34" s="299"/>
      <c r="F34" s="299"/>
      <c r="G34" s="299"/>
      <c r="H34" s="299"/>
      <c r="I34" s="299"/>
      <c r="J34" s="299"/>
      <c r="K34" s="300"/>
      <c r="L34" s="301"/>
      <c r="M34" s="302">
        <f t="shared" si="7"/>
        <v>0</v>
      </c>
      <c r="N34" s="303"/>
      <c r="O34" s="299"/>
      <c r="P34" s="299"/>
      <c r="Q34" s="299"/>
      <c r="R34" s="299"/>
      <c r="S34" s="299"/>
      <c r="T34" s="299"/>
      <c r="U34" s="296"/>
      <c r="V34" s="296"/>
      <c r="W34" s="296"/>
      <c r="X34" s="296"/>
      <c r="Y34" s="296"/>
      <c r="Z34" s="297"/>
      <c r="AA34" s="297"/>
      <c r="AB34" s="297"/>
      <c r="AC34" s="297"/>
      <c r="AD34" s="297"/>
      <c r="AE34" s="297"/>
    </row>
    <row r="35" spans="1:31" ht="20.25" customHeight="1">
      <c r="A35" s="75"/>
      <c r="B35" s="99"/>
      <c r="C35" s="298"/>
      <c r="D35" s="298"/>
      <c r="E35" s="299"/>
      <c r="F35" s="299"/>
      <c r="G35" s="299"/>
      <c r="H35" s="299"/>
      <c r="I35" s="299"/>
      <c r="J35" s="299"/>
      <c r="K35" s="300"/>
      <c r="L35" s="301"/>
      <c r="M35" s="302">
        <f t="shared" si="7"/>
        <v>0</v>
      </c>
      <c r="N35" s="303"/>
      <c r="O35" s="299"/>
      <c r="P35" s="299"/>
      <c r="Q35" s="299"/>
      <c r="R35" s="299"/>
      <c r="S35" s="299"/>
      <c r="T35" s="299"/>
      <c r="U35" s="296"/>
      <c r="V35" s="296"/>
      <c r="W35" s="296"/>
      <c r="X35" s="296"/>
      <c r="Y35" s="296"/>
      <c r="Z35" s="297"/>
      <c r="AA35" s="297"/>
      <c r="AB35" s="297"/>
      <c r="AC35" s="297"/>
      <c r="AD35" s="297"/>
      <c r="AE35" s="297"/>
    </row>
    <row r="36" spans="1:31" ht="20.25" customHeight="1">
      <c r="A36" s="75"/>
      <c r="B36" s="99"/>
      <c r="C36" s="298"/>
      <c r="D36" s="298"/>
      <c r="E36" s="299"/>
      <c r="F36" s="299"/>
      <c r="G36" s="299"/>
      <c r="H36" s="299"/>
      <c r="I36" s="299"/>
      <c r="J36" s="299"/>
      <c r="K36" s="300"/>
      <c r="L36" s="301"/>
      <c r="M36" s="302">
        <f t="shared" si="7"/>
        <v>0</v>
      </c>
      <c r="N36" s="303"/>
      <c r="O36" s="299"/>
      <c r="P36" s="299"/>
      <c r="Q36" s="299"/>
      <c r="R36" s="299"/>
      <c r="S36" s="299"/>
      <c r="T36" s="299"/>
      <c r="U36" s="296"/>
      <c r="V36" s="296"/>
      <c r="W36" s="296"/>
      <c r="X36" s="296"/>
      <c r="Y36" s="296"/>
      <c r="Z36" s="297"/>
      <c r="AA36" s="297"/>
      <c r="AB36" s="297"/>
      <c r="AC36" s="297"/>
      <c r="AD36" s="297"/>
      <c r="AE36" s="297"/>
    </row>
    <row r="37" spans="1:31" ht="20.25" customHeight="1">
      <c r="A37" s="75"/>
      <c r="B37" s="99"/>
      <c r="C37" s="298"/>
      <c r="D37" s="298"/>
      <c r="E37" s="299"/>
      <c r="F37" s="299"/>
      <c r="G37" s="299"/>
      <c r="H37" s="299"/>
      <c r="I37" s="299"/>
      <c r="J37" s="299"/>
      <c r="K37" s="300"/>
      <c r="L37" s="301"/>
      <c r="M37" s="302">
        <f t="shared" si="7"/>
        <v>0</v>
      </c>
      <c r="N37" s="303"/>
      <c r="O37" s="299"/>
      <c r="P37" s="299"/>
      <c r="Q37" s="299"/>
      <c r="R37" s="299"/>
      <c r="S37" s="299"/>
      <c r="T37" s="299"/>
      <c r="U37" s="296"/>
      <c r="V37" s="296"/>
      <c r="W37" s="296"/>
      <c r="X37" s="296"/>
      <c r="Y37" s="296"/>
      <c r="Z37" s="297"/>
      <c r="AA37" s="297"/>
      <c r="AB37" s="297"/>
      <c r="AC37" s="297"/>
      <c r="AD37" s="297"/>
      <c r="AE37" s="297"/>
    </row>
    <row r="38" spans="1:31" ht="20.25" customHeight="1">
      <c r="A38" s="75"/>
      <c r="B38" s="99"/>
      <c r="C38" s="298"/>
      <c r="D38" s="298"/>
      <c r="E38" s="299"/>
      <c r="F38" s="299"/>
      <c r="G38" s="299"/>
      <c r="H38" s="299"/>
      <c r="I38" s="299"/>
      <c r="J38" s="299"/>
      <c r="K38" s="300"/>
      <c r="L38" s="301"/>
      <c r="M38" s="302">
        <f t="shared" si="7"/>
        <v>0</v>
      </c>
      <c r="N38" s="303"/>
      <c r="O38" s="299"/>
      <c r="P38" s="299"/>
      <c r="Q38" s="299"/>
      <c r="R38" s="299"/>
      <c r="S38" s="299"/>
      <c r="T38" s="299"/>
      <c r="U38" s="296"/>
      <c r="V38" s="296"/>
      <c r="W38" s="296"/>
      <c r="X38" s="296"/>
      <c r="Y38" s="296"/>
      <c r="Z38" s="297"/>
      <c r="AA38" s="297"/>
      <c r="AB38" s="297"/>
      <c r="AC38" s="297"/>
      <c r="AD38" s="297"/>
      <c r="AE38" s="297"/>
    </row>
    <row r="39" spans="1:31" ht="20.25" customHeight="1">
      <c r="A39" s="75"/>
      <c r="B39" s="99"/>
      <c r="C39" s="298"/>
      <c r="D39" s="298"/>
      <c r="E39" s="299"/>
      <c r="F39" s="299"/>
      <c r="G39" s="299"/>
      <c r="H39" s="299"/>
      <c r="I39" s="299"/>
      <c r="J39" s="299"/>
      <c r="K39" s="300"/>
      <c r="L39" s="301"/>
      <c r="M39" s="302">
        <f t="shared" si="7"/>
        <v>0</v>
      </c>
      <c r="N39" s="303"/>
      <c r="O39" s="299"/>
      <c r="P39" s="299"/>
      <c r="Q39" s="299"/>
      <c r="R39" s="299"/>
      <c r="S39" s="299"/>
      <c r="T39" s="299"/>
      <c r="U39" s="296"/>
      <c r="V39" s="296"/>
      <c r="W39" s="296"/>
      <c r="X39" s="296"/>
      <c r="Y39" s="296"/>
      <c r="Z39" s="297"/>
      <c r="AA39" s="297"/>
      <c r="AB39" s="297"/>
      <c r="AC39" s="297"/>
      <c r="AD39" s="297"/>
      <c r="AE39" s="297"/>
    </row>
    <row r="40" spans="1:31" ht="20.25" customHeight="1">
      <c r="A40" s="75"/>
      <c r="B40" s="99"/>
      <c r="C40" s="298"/>
      <c r="D40" s="298"/>
      <c r="E40" s="299"/>
      <c r="F40" s="299"/>
      <c r="G40" s="299"/>
      <c r="H40" s="299"/>
      <c r="I40" s="299"/>
      <c r="J40" s="299"/>
      <c r="K40" s="300"/>
      <c r="L40" s="301"/>
      <c r="M40" s="302">
        <f t="shared" si="7"/>
        <v>0</v>
      </c>
      <c r="N40" s="303"/>
      <c r="O40" s="299"/>
      <c r="P40" s="299"/>
      <c r="Q40" s="299"/>
      <c r="R40" s="299"/>
      <c r="S40" s="299"/>
      <c r="T40" s="299"/>
      <c r="U40" s="296"/>
      <c r="V40" s="296"/>
      <c r="W40" s="296"/>
      <c r="X40" s="296"/>
      <c r="Y40" s="296"/>
      <c r="Z40" s="297"/>
      <c r="AA40" s="297"/>
      <c r="AB40" s="297"/>
      <c r="AC40" s="297"/>
      <c r="AD40" s="297"/>
      <c r="AE40" s="297"/>
    </row>
    <row r="41" spans="1:31" ht="20.25" customHeight="1">
      <c r="A41" s="75"/>
      <c r="B41" s="99"/>
      <c r="C41" s="298"/>
      <c r="D41" s="298"/>
      <c r="E41" s="299"/>
      <c r="F41" s="299"/>
      <c r="G41" s="299"/>
      <c r="H41" s="299"/>
      <c r="I41" s="299"/>
      <c r="J41" s="299"/>
      <c r="K41" s="300"/>
      <c r="L41" s="301"/>
      <c r="M41" s="302">
        <f t="shared" si="7"/>
        <v>0</v>
      </c>
      <c r="N41" s="303"/>
      <c r="O41" s="299"/>
      <c r="P41" s="299"/>
      <c r="Q41" s="299"/>
      <c r="R41" s="299"/>
      <c r="S41" s="299"/>
      <c r="T41" s="299"/>
      <c r="U41" s="296"/>
      <c r="V41" s="296"/>
      <c r="W41" s="296"/>
      <c r="X41" s="296"/>
      <c r="Y41" s="296"/>
      <c r="Z41" s="297"/>
      <c r="AA41" s="297"/>
      <c r="AB41" s="297"/>
      <c r="AC41" s="297"/>
      <c r="AD41" s="297"/>
      <c r="AE41" s="297"/>
    </row>
    <row r="42" spans="1:31" ht="20.25" customHeight="1">
      <c r="A42" s="75"/>
      <c r="B42" s="99"/>
      <c r="C42" s="298"/>
      <c r="D42" s="298"/>
      <c r="E42" s="299"/>
      <c r="F42" s="299"/>
      <c r="G42" s="299"/>
      <c r="H42" s="299"/>
      <c r="I42" s="299"/>
      <c r="J42" s="299"/>
      <c r="K42" s="300"/>
      <c r="L42" s="301"/>
      <c r="M42" s="302">
        <f t="shared" si="7"/>
        <v>0</v>
      </c>
      <c r="N42" s="303"/>
      <c r="O42" s="299"/>
      <c r="P42" s="299"/>
      <c r="Q42" s="299"/>
      <c r="R42" s="299"/>
      <c r="S42" s="299"/>
      <c r="T42" s="299"/>
      <c r="U42" s="296"/>
      <c r="V42" s="296"/>
      <c r="W42" s="296"/>
      <c r="X42" s="296"/>
      <c r="Y42" s="296"/>
      <c r="Z42" s="297"/>
      <c r="AA42" s="297"/>
      <c r="AB42" s="297"/>
      <c r="AC42" s="297"/>
      <c r="AD42" s="297"/>
      <c r="AE42" s="297"/>
    </row>
    <row r="43" spans="1:31" ht="20.25" customHeight="1">
      <c r="A43" s="75"/>
      <c r="B43" s="99"/>
      <c r="C43" s="298"/>
      <c r="D43" s="298"/>
      <c r="E43" s="299"/>
      <c r="F43" s="299"/>
      <c r="G43" s="299"/>
      <c r="H43" s="299"/>
      <c r="I43" s="299"/>
      <c r="J43" s="299"/>
      <c r="K43" s="300"/>
      <c r="L43" s="301"/>
      <c r="M43" s="302">
        <f t="shared" si="7"/>
        <v>0</v>
      </c>
      <c r="N43" s="303"/>
      <c r="O43" s="299"/>
      <c r="P43" s="299"/>
      <c r="Q43" s="299"/>
      <c r="R43" s="299"/>
      <c r="S43" s="299"/>
      <c r="T43" s="299"/>
      <c r="U43" s="296"/>
      <c r="V43" s="296"/>
      <c r="W43" s="296"/>
      <c r="X43" s="296"/>
      <c r="Y43" s="296"/>
      <c r="Z43" s="297"/>
      <c r="AA43" s="297"/>
      <c r="AB43" s="297"/>
      <c r="AC43" s="297"/>
      <c r="AD43" s="297"/>
      <c r="AE43" s="297"/>
    </row>
    <row r="44" spans="1:31" ht="20.25" customHeight="1">
      <c r="A44" s="75"/>
      <c r="B44" s="99"/>
      <c r="C44" s="298"/>
      <c r="D44" s="298"/>
      <c r="E44" s="299"/>
      <c r="F44" s="299"/>
      <c r="G44" s="299"/>
      <c r="H44" s="299"/>
      <c r="I44" s="299"/>
      <c r="J44" s="299"/>
      <c r="K44" s="300"/>
      <c r="L44" s="301"/>
      <c r="M44" s="302">
        <f t="shared" si="7"/>
        <v>0</v>
      </c>
      <c r="N44" s="303"/>
      <c r="O44" s="299"/>
      <c r="P44" s="299"/>
      <c r="Q44" s="299"/>
      <c r="R44" s="299"/>
      <c r="S44" s="299"/>
      <c r="T44" s="299"/>
      <c r="U44" s="296"/>
      <c r="V44" s="296"/>
      <c r="W44" s="296"/>
      <c r="X44" s="296"/>
      <c r="Y44" s="296"/>
      <c r="Z44" s="297"/>
      <c r="AA44" s="297"/>
      <c r="AB44" s="297"/>
      <c r="AC44" s="297"/>
      <c r="AD44" s="297"/>
      <c r="AE44" s="297"/>
    </row>
    <row r="45" spans="1:31" ht="20.25" customHeight="1">
      <c r="A45" s="75"/>
      <c r="B45" s="99"/>
      <c r="C45" s="298"/>
      <c r="D45" s="298"/>
      <c r="E45" s="299"/>
      <c r="F45" s="299"/>
      <c r="G45" s="299"/>
      <c r="H45" s="299"/>
      <c r="I45" s="299"/>
      <c r="J45" s="299"/>
      <c r="K45" s="300"/>
      <c r="L45" s="301"/>
      <c r="M45" s="302">
        <f t="shared" si="7"/>
        <v>0</v>
      </c>
      <c r="N45" s="303"/>
      <c r="O45" s="299"/>
      <c r="P45" s="299"/>
      <c r="Q45" s="299"/>
      <c r="R45" s="299"/>
      <c r="S45" s="299"/>
      <c r="T45" s="299"/>
      <c r="U45" s="296"/>
      <c r="V45" s="296"/>
      <c r="W45" s="296"/>
      <c r="X45" s="296"/>
      <c r="Y45" s="296"/>
      <c r="Z45" s="297"/>
      <c r="AA45" s="297"/>
      <c r="AB45" s="297"/>
      <c r="AC45" s="297"/>
      <c r="AD45" s="297"/>
      <c r="AE45" s="297"/>
    </row>
    <row r="46" spans="1:31" ht="20.25" customHeight="1">
      <c r="A46" s="75"/>
      <c r="B46" s="99"/>
      <c r="C46" s="298"/>
      <c r="D46" s="298"/>
      <c r="E46" s="299"/>
      <c r="F46" s="299"/>
      <c r="G46" s="299"/>
      <c r="H46" s="299"/>
      <c r="I46" s="299"/>
      <c r="J46" s="299"/>
      <c r="K46" s="300"/>
      <c r="L46" s="301"/>
      <c r="M46" s="302">
        <f t="shared" si="7"/>
        <v>0</v>
      </c>
      <c r="N46" s="303"/>
      <c r="O46" s="299"/>
      <c r="P46" s="299"/>
      <c r="Q46" s="299"/>
      <c r="R46" s="299"/>
      <c r="S46" s="299"/>
      <c r="T46" s="299"/>
      <c r="U46" s="296"/>
      <c r="V46" s="296"/>
      <c r="W46" s="296"/>
      <c r="X46" s="296"/>
      <c r="Y46" s="296"/>
      <c r="Z46" s="297"/>
      <c r="AA46" s="297"/>
      <c r="AB46" s="297"/>
      <c r="AC46" s="297"/>
      <c r="AD46" s="297"/>
      <c r="AE46" s="297"/>
    </row>
    <row r="47" spans="1:31" ht="20.25" customHeight="1">
      <c r="A47" s="75"/>
      <c r="B47" s="99"/>
      <c r="C47" s="298"/>
      <c r="D47" s="298"/>
      <c r="E47" s="299"/>
      <c r="F47" s="299"/>
      <c r="G47" s="299"/>
      <c r="H47" s="299"/>
      <c r="I47" s="299"/>
      <c r="J47" s="299"/>
      <c r="K47" s="300"/>
      <c r="L47" s="301"/>
      <c r="M47" s="302">
        <f t="shared" si="7"/>
        <v>0</v>
      </c>
      <c r="N47" s="303"/>
      <c r="O47" s="299"/>
      <c r="P47" s="299"/>
      <c r="Q47" s="299"/>
      <c r="R47" s="299"/>
      <c r="S47" s="299"/>
      <c r="T47" s="299"/>
      <c r="U47" s="296"/>
      <c r="V47" s="296"/>
      <c r="W47" s="296"/>
      <c r="X47" s="296"/>
      <c r="Y47" s="296"/>
      <c r="Z47" s="297"/>
      <c r="AA47" s="297"/>
      <c r="AB47" s="297"/>
      <c r="AC47" s="297"/>
      <c r="AD47" s="297"/>
      <c r="AE47" s="297"/>
    </row>
    <row r="48" spans="1:31" ht="20.25" customHeight="1">
      <c r="A48" s="75"/>
      <c r="B48" s="99"/>
      <c r="C48" s="298"/>
      <c r="D48" s="298"/>
      <c r="E48" s="299"/>
      <c r="F48" s="299"/>
      <c r="G48" s="299"/>
      <c r="H48" s="299"/>
      <c r="I48" s="299"/>
      <c r="J48" s="299"/>
      <c r="K48" s="300"/>
      <c r="L48" s="301"/>
      <c r="M48" s="302">
        <f t="shared" si="7"/>
        <v>0</v>
      </c>
      <c r="N48" s="303"/>
      <c r="O48" s="299"/>
      <c r="P48" s="299"/>
      <c r="Q48" s="299"/>
      <c r="R48" s="299"/>
      <c r="S48" s="299"/>
      <c r="T48" s="299"/>
      <c r="U48" s="296"/>
      <c r="V48" s="296"/>
      <c r="W48" s="296"/>
      <c r="X48" s="296"/>
      <c r="Y48" s="296"/>
      <c r="Z48" s="297"/>
      <c r="AA48" s="297"/>
      <c r="AB48" s="297"/>
      <c r="AC48" s="297"/>
      <c r="AD48" s="297"/>
      <c r="AE48" s="297"/>
    </row>
    <row r="49" spans="1:31" ht="20.25" customHeight="1">
      <c r="A49" s="75"/>
      <c r="B49" s="99"/>
      <c r="C49" s="298"/>
      <c r="D49" s="298"/>
      <c r="E49" s="299"/>
      <c r="F49" s="299"/>
      <c r="G49" s="299"/>
      <c r="H49" s="299"/>
      <c r="I49" s="299"/>
      <c r="J49" s="299"/>
      <c r="K49" s="300"/>
      <c r="L49" s="301"/>
      <c r="M49" s="302">
        <f t="shared" si="7"/>
        <v>0</v>
      </c>
      <c r="N49" s="303"/>
      <c r="O49" s="299"/>
      <c r="P49" s="299"/>
      <c r="Q49" s="299"/>
      <c r="R49" s="299"/>
      <c r="S49" s="299"/>
      <c r="T49" s="299"/>
      <c r="U49" s="296"/>
      <c r="V49" s="296"/>
      <c r="W49" s="296"/>
      <c r="X49" s="296"/>
      <c r="Y49" s="296"/>
      <c r="Z49" s="297"/>
      <c r="AA49" s="297"/>
      <c r="AB49" s="297"/>
      <c r="AC49" s="297"/>
      <c r="AD49" s="297"/>
      <c r="AE49" s="297"/>
    </row>
    <row r="50" spans="1:31" ht="20.25" customHeight="1">
      <c r="A50" s="75"/>
      <c r="B50" s="99"/>
      <c r="C50" s="298"/>
      <c r="D50" s="298"/>
      <c r="E50" s="299"/>
      <c r="F50" s="299"/>
      <c r="G50" s="299"/>
      <c r="H50" s="299"/>
      <c r="I50" s="299"/>
      <c r="J50" s="299"/>
      <c r="K50" s="300"/>
      <c r="L50" s="301"/>
      <c r="M50" s="302">
        <f t="shared" si="7"/>
        <v>0</v>
      </c>
      <c r="N50" s="303"/>
      <c r="O50" s="299"/>
      <c r="P50" s="299"/>
      <c r="Q50" s="299"/>
      <c r="R50" s="299"/>
      <c r="S50" s="299"/>
      <c r="T50" s="299"/>
      <c r="U50" s="296"/>
      <c r="V50" s="296"/>
      <c r="W50" s="296"/>
      <c r="X50" s="296"/>
      <c r="Y50" s="296"/>
      <c r="Z50" s="297"/>
      <c r="AA50" s="297"/>
      <c r="AB50" s="297"/>
      <c r="AC50" s="297"/>
      <c r="AD50" s="297"/>
      <c r="AE50" s="297"/>
    </row>
    <row r="51" spans="1:31" ht="20.25" customHeight="1">
      <c r="A51" s="75"/>
      <c r="B51" s="99"/>
      <c r="C51" s="298"/>
      <c r="D51" s="298"/>
      <c r="E51" s="299"/>
      <c r="F51" s="299"/>
      <c r="G51" s="299"/>
      <c r="H51" s="299"/>
      <c r="I51" s="299"/>
      <c r="J51" s="299"/>
      <c r="K51" s="300"/>
      <c r="L51" s="301"/>
      <c r="M51" s="302">
        <f t="shared" si="7"/>
        <v>0</v>
      </c>
      <c r="N51" s="303"/>
      <c r="O51" s="299"/>
      <c r="P51" s="299"/>
      <c r="Q51" s="299"/>
      <c r="R51" s="299"/>
      <c r="S51" s="299"/>
      <c r="T51" s="299"/>
      <c r="U51" s="296"/>
      <c r="V51" s="296"/>
      <c r="W51" s="296"/>
      <c r="X51" s="296"/>
      <c r="Y51" s="296"/>
      <c r="Z51" s="297"/>
      <c r="AA51" s="297"/>
      <c r="AB51" s="297"/>
      <c r="AC51" s="297"/>
      <c r="AD51" s="297"/>
      <c r="AE51" s="297"/>
    </row>
    <row r="52" spans="1:31" ht="20.25" customHeight="1">
      <c r="A52" s="75"/>
      <c r="B52" s="99"/>
      <c r="C52" s="298"/>
      <c r="D52" s="298"/>
      <c r="E52" s="299"/>
      <c r="F52" s="299"/>
      <c r="G52" s="299"/>
      <c r="H52" s="299"/>
      <c r="I52" s="299"/>
      <c r="J52" s="299"/>
      <c r="K52" s="300"/>
      <c r="L52" s="301"/>
      <c r="M52" s="302">
        <f t="shared" si="7"/>
        <v>0</v>
      </c>
      <c r="N52" s="303"/>
      <c r="O52" s="299"/>
      <c r="P52" s="299"/>
      <c r="Q52" s="299"/>
      <c r="R52" s="299"/>
      <c r="S52" s="299"/>
      <c r="T52" s="299"/>
      <c r="U52" s="296"/>
      <c r="V52" s="296"/>
      <c r="W52" s="296"/>
      <c r="X52" s="296"/>
      <c r="Y52" s="296"/>
      <c r="Z52" s="297"/>
      <c r="AA52" s="297"/>
      <c r="AB52" s="297"/>
      <c r="AC52" s="297"/>
      <c r="AD52" s="297"/>
      <c r="AE52" s="297"/>
    </row>
    <row r="53" spans="1:31" ht="20.25" customHeight="1">
      <c r="A53" s="75"/>
      <c r="B53" s="99"/>
      <c r="C53" s="298"/>
      <c r="D53" s="298"/>
      <c r="E53" s="299"/>
      <c r="F53" s="299"/>
      <c r="G53" s="299"/>
      <c r="H53" s="299"/>
      <c r="I53" s="299"/>
      <c r="J53" s="299"/>
      <c r="K53" s="300"/>
      <c r="L53" s="301"/>
      <c r="M53" s="302">
        <f t="shared" si="7"/>
        <v>0</v>
      </c>
      <c r="N53" s="303"/>
      <c r="O53" s="299"/>
      <c r="P53" s="299"/>
      <c r="Q53" s="299"/>
      <c r="R53" s="299"/>
      <c r="S53" s="299"/>
      <c r="T53" s="299"/>
      <c r="U53" s="296"/>
      <c r="V53" s="296"/>
      <c r="W53" s="296"/>
      <c r="X53" s="296"/>
      <c r="Y53" s="296"/>
      <c r="Z53" s="297"/>
      <c r="AA53" s="297"/>
      <c r="AB53" s="297"/>
      <c r="AC53" s="297"/>
      <c r="AD53" s="297"/>
      <c r="AE53" s="297"/>
    </row>
    <row r="54" spans="1:31" ht="20.25" customHeight="1">
      <c r="A54" s="75"/>
      <c r="B54" s="99"/>
      <c r="C54" s="298"/>
      <c r="D54" s="298"/>
      <c r="E54" s="299"/>
      <c r="F54" s="299"/>
      <c r="G54" s="299"/>
      <c r="H54" s="299"/>
      <c r="I54" s="299"/>
      <c r="J54" s="299"/>
      <c r="K54" s="300"/>
      <c r="L54" s="301"/>
      <c r="M54" s="302">
        <f t="shared" si="7"/>
        <v>0</v>
      </c>
      <c r="N54" s="303"/>
      <c r="O54" s="299"/>
      <c r="P54" s="299"/>
      <c r="Q54" s="299"/>
      <c r="R54" s="299"/>
      <c r="S54" s="299"/>
      <c r="T54" s="299"/>
      <c r="U54" s="296"/>
      <c r="V54" s="296"/>
      <c r="W54" s="296"/>
      <c r="X54" s="296"/>
      <c r="Y54" s="296"/>
      <c r="Z54" s="297"/>
      <c r="AA54" s="297"/>
      <c r="AB54" s="297"/>
      <c r="AC54" s="297"/>
      <c r="AD54" s="297"/>
      <c r="AE54" s="297"/>
    </row>
    <row r="55" spans="1:31" ht="20.25" customHeight="1">
      <c r="A55" s="75"/>
      <c r="B55" s="99"/>
      <c r="C55" s="298"/>
      <c r="D55" s="298"/>
      <c r="E55" s="299"/>
      <c r="F55" s="299"/>
      <c r="G55" s="299"/>
      <c r="H55" s="299"/>
      <c r="I55" s="299"/>
      <c r="J55" s="299"/>
      <c r="K55" s="300"/>
      <c r="L55" s="301"/>
      <c r="M55" s="302">
        <f t="shared" si="7"/>
        <v>0</v>
      </c>
      <c r="N55" s="303"/>
      <c r="O55" s="299"/>
      <c r="P55" s="299"/>
      <c r="Q55" s="299"/>
      <c r="R55" s="299"/>
      <c r="S55" s="299"/>
      <c r="T55" s="299"/>
      <c r="U55" s="296"/>
      <c r="V55" s="296"/>
      <c r="W55" s="296"/>
      <c r="X55" s="296"/>
      <c r="Y55" s="296"/>
      <c r="Z55" s="297"/>
      <c r="AA55" s="297"/>
      <c r="AB55" s="297"/>
      <c r="AC55" s="297"/>
      <c r="AD55" s="297"/>
      <c r="AE55" s="297"/>
    </row>
    <row r="56" spans="1:31" ht="20.25" customHeight="1">
      <c r="A56" s="75"/>
      <c r="B56" s="99"/>
      <c r="C56" s="298"/>
      <c r="D56" s="298"/>
      <c r="E56" s="299"/>
      <c r="F56" s="299"/>
      <c r="G56" s="299"/>
      <c r="H56" s="299"/>
      <c r="I56" s="299"/>
      <c r="J56" s="299"/>
      <c r="K56" s="300"/>
      <c r="L56" s="301"/>
      <c r="M56" s="302">
        <f t="shared" si="7"/>
        <v>0</v>
      </c>
      <c r="N56" s="303"/>
      <c r="O56" s="299"/>
      <c r="P56" s="299"/>
      <c r="Q56" s="299"/>
      <c r="R56" s="299"/>
      <c r="S56" s="299"/>
      <c r="T56" s="299"/>
      <c r="U56" s="296"/>
      <c r="V56" s="296"/>
      <c r="W56" s="296"/>
      <c r="X56" s="296"/>
      <c r="Y56" s="296"/>
      <c r="Z56" s="297"/>
      <c r="AA56" s="297"/>
      <c r="AB56" s="297"/>
      <c r="AC56" s="297"/>
      <c r="AD56" s="297"/>
      <c r="AE56" s="297"/>
    </row>
    <row r="57" spans="1:31" ht="20.25" customHeight="1">
      <c r="A57" s="75"/>
      <c r="B57" s="99"/>
      <c r="C57" s="298"/>
      <c r="D57" s="298"/>
      <c r="E57" s="299"/>
      <c r="F57" s="299"/>
      <c r="G57" s="299"/>
      <c r="H57" s="299"/>
      <c r="I57" s="299"/>
      <c r="J57" s="299"/>
      <c r="K57" s="300"/>
      <c r="L57" s="301"/>
      <c r="M57" s="302">
        <f t="shared" si="7"/>
        <v>0</v>
      </c>
      <c r="N57" s="303"/>
      <c r="O57" s="299"/>
      <c r="P57" s="299"/>
      <c r="Q57" s="299"/>
      <c r="R57" s="299"/>
      <c r="S57" s="299"/>
      <c r="T57" s="299"/>
      <c r="U57" s="296"/>
      <c r="V57" s="296"/>
      <c r="W57" s="296"/>
      <c r="X57" s="296"/>
      <c r="Y57" s="296"/>
      <c r="Z57" s="297"/>
      <c r="AA57" s="297"/>
      <c r="AB57" s="297"/>
      <c r="AC57" s="297"/>
      <c r="AD57" s="297"/>
      <c r="AE57" s="297"/>
    </row>
    <row r="58" spans="1:31" ht="20.25" customHeight="1">
      <c r="A58" s="75"/>
      <c r="B58" s="99"/>
      <c r="C58" s="298"/>
      <c r="D58" s="298"/>
      <c r="E58" s="299"/>
      <c r="F58" s="299"/>
      <c r="G58" s="299"/>
      <c r="H58" s="299"/>
      <c r="I58" s="299"/>
      <c r="J58" s="299"/>
      <c r="K58" s="300"/>
      <c r="L58" s="301"/>
      <c r="M58" s="302">
        <f t="shared" si="7"/>
        <v>0</v>
      </c>
      <c r="N58" s="303"/>
      <c r="O58" s="299"/>
      <c r="P58" s="299"/>
      <c r="Q58" s="299"/>
      <c r="R58" s="299"/>
      <c r="S58" s="299"/>
      <c r="T58" s="299"/>
      <c r="U58" s="296"/>
      <c r="V58" s="296"/>
      <c r="W58" s="296"/>
      <c r="X58" s="296"/>
      <c r="Y58" s="296"/>
      <c r="Z58" s="297"/>
      <c r="AA58" s="297"/>
      <c r="AB58" s="297"/>
      <c r="AC58" s="297"/>
      <c r="AD58" s="297"/>
      <c r="AE58" s="297"/>
    </row>
    <row r="59" spans="1:31" ht="20.25" customHeight="1">
      <c r="A59" s="75"/>
      <c r="B59" s="99"/>
      <c r="C59" s="298"/>
      <c r="D59" s="298"/>
      <c r="E59" s="299"/>
      <c r="F59" s="299"/>
      <c r="G59" s="299"/>
      <c r="H59" s="299"/>
      <c r="I59" s="299"/>
      <c r="J59" s="299"/>
      <c r="K59" s="300"/>
      <c r="L59" s="301"/>
      <c r="M59" s="302">
        <f t="shared" si="7"/>
        <v>0</v>
      </c>
      <c r="N59" s="303"/>
      <c r="O59" s="299"/>
      <c r="P59" s="299"/>
      <c r="Q59" s="299"/>
      <c r="R59" s="299"/>
      <c r="S59" s="299"/>
      <c r="T59" s="299"/>
      <c r="U59" s="296"/>
      <c r="V59" s="296"/>
      <c r="W59" s="296"/>
      <c r="X59" s="296"/>
      <c r="Y59" s="296"/>
      <c r="Z59" s="297"/>
      <c r="AA59" s="297"/>
      <c r="AB59" s="297"/>
      <c r="AC59" s="297"/>
      <c r="AD59" s="297"/>
      <c r="AE59" s="297"/>
    </row>
    <row r="60" spans="1:31" ht="20.25" customHeight="1">
      <c r="A60" s="75"/>
      <c r="B60" s="99"/>
      <c r="C60" s="298"/>
      <c r="D60" s="298"/>
      <c r="E60" s="299"/>
      <c r="F60" s="299"/>
      <c r="G60" s="299"/>
      <c r="H60" s="299"/>
      <c r="I60" s="299"/>
      <c r="J60" s="299"/>
      <c r="K60" s="300"/>
      <c r="L60" s="301"/>
      <c r="M60" s="302">
        <f t="shared" si="7"/>
        <v>0</v>
      </c>
      <c r="N60" s="303"/>
      <c r="O60" s="299"/>
      <c r="P60" s="299"/>
      <c r="Q60" s="299"/>
      <c r="R60" s="299"/>
      <c r="S60" s="299"/>
      <c r="T60" s="299"/>
      <c r="U60" s="296"/>
      <c r="V60" s="296"/>
      <c r="W60" s="296"/>
      <c r="X60" s="296"/>
      <c r="Y60" s="296"/>
      <c r="Z60" s="297"/>
      <c r="AA60" s="297"/>
      <c r="AB60" s="297"/>
      <c r="AC60" s="297"/>
      <c r="AD60" s="297"/>
      <c r="AE60" s="297"/>
    </row>
    <row r="61" spans="1:31" ht="20.25" customHeight="1">
      <c r="A61" s="75"/>
      <c r="B61" s="99"/>
      <c r="C61" s="298"/>
      <c r="D61" s="298"/>
      <c r="E61" s="299"/>
      <c r="F61" s="299"/>
      <c r="G61" s="299"/>
      <c r="H61" s="299"/>
      <c r="I61" s="299"/>
      <c r="J61" s="299"/>
      <c r="K61" s="300"/>
      <c r="L61" s="301"/>
      <c r="M61" s="302">
        <f t="shared" si="7"/>
        <v>0</v>
      </c>
      <c r="N61" s="303"/>
      <c r="O61" s="299"/>
      <c r="P61" s="299"/>
      <c r="Q61" s="299"/>
      <c r="R61" s="299"/>
      <c r="S61" s="299"/>
      <c r="T61" s="299"/>
      <c r="U61" s="296"/>
      <c r="V61" s="296"/>
      <c r="W61" s="296"/>
      <c r="X61" s="296"/>
      <c r="Y61" s="296"/>
      <c r="Z61" s="297"/>
      <c r="AA61" s="297"/>
      <c r="AB61" s="297"/>
      <c r="AC61" s="297"/>
      <c r="AD61" s="297"/>
      <c r="AE61" s="297"/>
    </row>
    <row r="62" spans="1:31" ht="20.25" customHeight="1">
      <c r="A62" s="75"/>
      <c r="B62" s="99"/>
      <c r="C62" s="298"/>
      <c r="D62" s="298"/>
      <c r="E62" s="299"/>
      <c r="F62" s="299"/>
      <c r="G62" s="299"/>
      <c r="H62" s="299"/>
      <c r="I62" s="299"/>
      <c r="J62" s="299"/>
      <c r="K62" s="300"/>
      <c r="L62" s="301"/>
      <c r="M62" s="302">
        <f t="shared" si="7"/>
        <v>0</v>
      </c>
      <c r="N62" s="303"/>
      <c r="O62" s="299"/>
      <c r="P62" s="299"/>
      <c r="Q62" s="299"/>
      <c r="R62" s="299"/>
      <c r="S62" s="299"/>
      <c r="T62" s="299"/>
      <c r="U62" s="296"/>
      <c r="V62" s="296"/>
      <c r="W62" s="296"/>
      <c r="X62" s="296"/>
      <c r="Y62" s="296"/>
      <c r="Z62" s="297"/>
      <c r="AA62" s="297"/>
      <c r="AB62" s="297"/>
      <c r="AC62" s="297"/>
      <c r="AD62" s="297"/>
      <c r="AE62" s="297"/>
    </row>
    <row r="63" spans="1:31" ht="20.25" customHeight="1">
      <c r="A63" s="75"/>
      <c r="B63" s="99"/>
      <c r="C63" s="298"/>
      <c r="D63" s="298"/>
      <c r="E63" s="299"/>
      <c r="F63" s="299"/>
      <c r="G63" s="299"/>
      <c r="H63" s="299"/>
      <c r="I63" s="299"/>
      <c r="J63" s="299"/>
      <c r="K63" s="300"/>
      <c r="L63" s="301"/>
      <c r="M63" s="302">
        <f t="shared" si="7"/>
        <v>0</v>
      </c>
      <c r="N63" s="303"/>
      <c r="O63" s="299"/>
      <c r="P63" s="299"/>
      <c r="Q63" s="299"/>
      <c r="R63" s="299"/>
      <c r="S63" s="299"/>
      <c r="T63" s="299"/>
      <c r="U63" s="296"/>
      <c r="V63" s="296"/>
      <c r="W63" s="296"/>
      <c r="X63" s="296"/>
      <c r="Y63" s="296"/>
      <c r="Z63" s="297"/>
      <c r="AA63" s="297"/>
      <c r="AB63" s="297"/>
      <c r="AC63" s="297"/>
      <c r="AD63" s="297"/>
      <c r="AE63" s="297"/>
    </row>
    <row r="64" spans="1:31" ht="20.25" customHeight="1">
      <c r="A64" s="75"/>
      <c r="B64" s="99"/>
      <c r="C64" s="298"/>
      <c r="D64" s="298"/>
      <c r="E64" s="299"/>
      <c r="F64" s="299"/>
      <c r="G64" s="299"/>
      <c r="H64" s="299"/>
      <c r="I64" s="299"/>
      <c r="J64" s="299"/>
      <c r="K64" s="300"/>
      <c r="L64" s="301"/>
      <c r="M64" s="302">
        <f t="shared" si="7"/>
        <v>0</v>
      </c>
      <c r="N64" s="303"/>
      <c r="O64" s="299"/>
      <c r="P64" s="299"/>
      <c r="Q64" s="299"/>
      <c r="R64" s="299"/>
      <c r="S64" s="299"/>
      <c r="T64" s="299"/>
      <c r="U64" s="296"/>
      <c r="V64" s="296"/>
      <c r="W64" s="296"/>
      <c r="X64" s="296"/>
      <c r="Y64" s="296"/>
      <c r="Z64" s="297"/>
      <c r="AA64" s="297"/>
      <c r="AB64" s="297"/>
      <c r="AC64" s="297"/>
      <c r="AD64" s="297"/>
      <c r="AE64" s="297"/>
    </row>
    <row r="65" spans="1:31" ht="20.25" customHeight="1">
      <c r="A65" s="75"/>
      <c r="B65" s="99"/>
      <c r="C65" s="298"/>
      <c r="D65" s="298"/>
      <c r="E65" s="299"/>
      <c r="F65" s="299"/>
      <c r="G65" s="299"/>
      <c r="H65" s="299"/>
      <c r="I65" s="299"/>
      <c r="J65" s="299"/>
      <c r="K65" s="300"/>
      <c r="L65" s="301"/>
      <c r="M65" s="302">
        <f t="shared" si="7"/>
        <v>0</v>
      </c>
      <c r="N65" s="303"/>
      <c r="O65" s="299"/>
      <c r="P65" s="299"/>
      <c r="Q65" s="299"/>
      <c r="R65" s="299"/>
      <c r="S65" s="299"/>
      <c r="T65" s="299"/>
      <c r="U65" s="296"/>
      <c r="V65" s="296"/>
      <c r="W65" s="296"/>
      <c r="X65" s="296"/>
      <c r="Y65" s="296"/>
      <c r="Z65" s="297"/>
      <c r="AA65" s="297"/>
      <c r="AB65" s="297"/>
      <c r="AC65" s="297"/>
      <c r="AD65" s="297"/>
      <c r="AE65" s="297"/>
    </row>
    <row r="66" spans="1:31" ht="20.25" customHeight="1">
      <c r="A66" s="75"/>
      <c r="B66" s="99"/>
      <c r="C66" s="298"/>
      <c r="D66" s="298"/>
      <c r="E66" s="299"/>
      <c r="F66" s="299"/>
      <c r="G66" s="299"/>
      <c r="H66" s="299"/>
      <c r="I66" s="299"/>
      <c r="J66" s="299"/>
      <c r="K66" s="300"/>
      <c r="L66" s="301"/>
      <c r="M66" s="302">
        <f t="shared" si="7"/>
        <v>0</v>
      </c>
      <c r="N66" s="303"/>
      <c r="O66" s="299"/>
      <c r="P66" s="299"/>
      <c r="Q66" s="299"/>
      <c r="R66" s="299"/>
      <c r="S66" s="299"/>
      <c r="T66" s="299"/>
      <c r="U66" s="296"/>
      <c r="V66" s="296"/>
      <c r="W66" s="296"/>
      <c r="X66" s="296"/>
      <c r="Y66" s="296"/>
      <c r="Z66" s="297"/>
      <c r="AA66" s="297"/>
      <c r="AB66" s="297"/>
      <c r="AC66" s="297"/>
      <c r="AD66" s="297"/>
      <c r="AE66" s="297"/>
    </row>
    <row r="67" spans="1:31" ht="20.25" customHeight="1">
      <c r="A67" s="75"/>
      <c r="B67" s="99"/>
      <c r="C67" s="298"/>
      <c r="D67" s="298"/>
      <c r="E67" s="299"/>
      <c r="F67" s="299"/>
      <c r="G67" s="299"/>
      <c r="H67" s="299"/>
      <c r="I67" s="299"/>
      <c r="J67" s="299"/>
      <c r="K67" s="300"/>
      <c r="L67" s="301"/>
      <c r="M67" s="302">
        <f t="shared" si="7"/>
        <v>0</v>
      </c>
      <c r="N67" s="303"/>
      <c r="O67" s="299"/>
      <c r="P67" s="299"/>
      <c r="Q67" s="299"/>
      <c r="R67" s="299"/>
      <c r="S67" s="299"/>
      <c r="T67" s="299"/>
      <c r="U67" s="296"/>
      <c r="V67" s="296"/>
      <c r="W67" s="296"/>
      <c r="X67" s="296"/>
      <c r="Y67" s="296"/>
      <c r="Z67" s="297"/>
      <c r="AA67" s="297"/>
      <c r="AB67" s="297"/>
      <c r="AC67" s="297"/>
      <c r="AD67" s="297"/>
      <c r="AE67" s="297"/>
    </row>
    <row r="68" spans="1:31" ht="20.25" customHeight="1">
      <c r="A68" s="75"/>
      <c r="B68" s="99"/>
      <c r="C68" s="298"/>
      <c r="D68" s="298"/>
      <c r="E68" s="299"/>
      <c r="F68" s="299"/>
      <c r="G68" s="299"/>
      <c r="H68" s="299"/>
      <c r="I68" s="299"/>
      <c r="J68" s="299"/>
      <c r="K68" s="300"/>
      <c r="L68" s="301"/>
      <c r="M68" s="302">
        <f t="shared" si="7"/>
        <v>0</v>
      </c>
      <c r="N68" s="303"/>
      <c r="O68" s="299"/>
      <c r="P68" s="299"/>
      <c r="Q68" s="299"/>
      <c r="R68" s="299"/>
      <c r="S68" s="299"/>
      <c r="T68" s="299"/>
      <c r="U68" s="296"/>
      <c r="V68" s="296"/>
      <c r="W68" s="296"/>
      <c r="X68" s="296"/>
      <c r="Y68" s="296"/>
      <c r="Z68" s="297"/>
      <c r="AA68" s="297"/>
      <c r="AB68" s="297"/>
      <c r="AC68" s="297"/>
      <c r="AD68" s="297"/>
      <c r="AE68" s="297"/>
    </row>
    <row r="69" spans="1:31" ht="20.25" customHeight="1">
      <c r="A69" s="75"/>
      <c r="B69" s="99"/>
      <c r="C69" s="298"/>
      <c r="D69" s="298"/>
      <c r="E69" s="299"/>
      <c r="F69" s="299"/>
      <c r="G69" s="299"/>
      <c r="H69" s="299"/>
      <c r="I69" s="299"/>
      <c r="J69" s="299"/>
      <c r="K69" s="300"/>
      <c r="L69" s="301"/>
      <c r="M69" s="302">
        <f t="shared" si="7"/>
        <v>0</v>
      </c>
      <c r="N69" s="303"/>
      <c r="O69" s="299"/>
      <c r="P69" s="299"/>
      <c r="Q69" s="299"/>
      <c r="R69" s="299"/>
      <c r="S69" s="299"/>
      <c r="T69" s="299"/>
      <c r="U69" s="296"/>
      <c r="V69" s="296"/>
      <c r="W69" s="296"/>
      <c r="X69" s="296"/>
      <c r="Y69" s="296"/>
      <c r="Z69" s="297"/>
      <c r="AA69" s="297"/>
      <c r="AB69" s="297"/>
      <c r="AC69" s="297"/>
      <c r="AD69" s="297"/>
      <c r="AE69" s="297"/>
    </row>
    <row r="70" spans="1:31" ht="20.25" customHeight="1">
      <c r="A70" s="75"/>
      <c r="B70" s="99"/>
      <c r="C70" s="298"/>
      <c r="D70" s="298"/>
      <c r="E70" s="299"/>
      <c r="F70" s="299"/>
      <c r="G70" s="299"/>
      <c r="H70" s="299"/>
      <c r="I70" s="299"/>
      <c r="J70" s="299"/>
      <c r="K70" s="300"/>
      <c r="L70" s="301"/>
      <c r="M70" s="302">
        <f t="shared" si="7"/>
        <v>0</v>
      </c>
      <c r="N70" s="303"/>
      <c r="O70" s="299"/>
      <c r="P70" s="299"/>
      <c r="Q70" s="299"/>
      <c r="R70" s="299"/>
      <c r="S70" s="299"/>
      <c r="T70" s="299"/>
      <c r="U70" s="296"/>
      <c r="V70" s="296"/>
      <c r="W70" s="296"/>
      <c r="X70" s="296"/>
      <c r="Y70" s="296"/>
      <c r="Z70" s="297"/>
      <c r="AA70" s="297"/>
      <c r="AB70" s="297"/>
      <c r="AC70" s="297"/>
      <c r="AD70" s="297"/>
      <c r="AE70" s="297"/>
    </row>
    <row r="71" spans="1:31" ht="20.25" customHeight="1">
      <c r="A71" s="75"/>
      <c r="B71" s="99"/>
      <c r="C71" s="298"/>
      <c r="D71" s="298"/>
      <c r="E71" s="299"/>
      <c r="F71" s="299"/>
      <c r="G71" s="299"/>
      <c r="H71" s="299"/>
      <c r="I71" s="299"/>
      <c r="J71" s="299"/>
      <c r="K71" s="300"/>
      <c r="L71" s="301"/>
      <c r="M71" s="302">
        <f t="shared" si="7"/>
        <v>0</v>
      </c>
      <c r="N71" s="303"/>
      <c r="O71" s="299"/>
      <c r="P71" s="299"/>
      <c r="Q71" s="299"/>
      <c r="R71" s="299"/>
      <c r="S71" s="299"/>
      <c r="T71" s="299"/>
      <c r="U71" s="296"/>
      <c r="V71" s="296"/>
      <c r="W71" s="296"/>
      <c r="X71" s="296"/>
      <c r="Y71" s="296"/>
      <c r="Z71" s="297"/>
      <c r="AA71" s="297"/>
      <c r="AB71" s="297"/>
      <c r="AC71" s="297"/>
      <c r="AD71" s="297"/>
      <c r="AE71" s="297"/>
    </row>
    <row r="72" spans="1:31" ht="20.25" customHeight="1">
      <c r="A72" s="75"/>
      <c r="B72" s="99"/>
      <c r="C72" s="298"/>
      <c r="D72" s="298"/>
      <c r="E72" s="299"/>
      <c r="F72" s="299"/>
      <c r="G72" s="299"/>
      <c r="H72" s="299"/>
      <c r="I72" s="299"/>
      <c r="J72" s="299"/>
      <c r="K72" s="300"/>
      <c r="L72" s="301"/>
      <c r="M72" s="302">
        <f t="shared" si="7"/>
        <v>0</v>
      </c>
      <c r="N72" s="303"/>
      <c r="O72" s="299"/>
      <c r="P72" s="299"/>
      <c r="Q72" s="299"/>
      <c r="R72" s="299"/>
      <c r="S72" s="299"/>
      <c r="T72" s="299"/>
      <c r="U72" s="296"/>
      <c r="V72" s="296"/>
      <c r="W72" s="296"/>
      <c r="X72" s="296"/>
      <c r="Y72" s="296"/>
      <c r="Z72" s="297"/>
      <c r="AA72" s="297"/>
      <c r="AB72" s="297"/>
      <c r="AC72" s="297"/>
      <c r="AD72" s="297"/>
      <c r="AE72" s="297"/>
    </row>
    <row r="73" spans="1:31" ht="20.25" customHeight="1">
      <c r="A73" s="75"/>
      <c r="B73" s="99"/>
      <c r="C73" s="298"/>
      <c r="D73" s="298"/>
      <c r="E73" s="299"/>
      <c r="F73" s="299"/>
      <c r="G73" s="299"/>
      <c r="H73" s="299"/>
      <c r="I73" s="299"/>
      <c r="J73" s="299"/>
      <c r="K73" s="300"/>
      <c r="L73" s="301"/>
      <c r="M73" s="302">
        <f t="shared" si="7"/>
        <v>0</v>
      </c>
      <c r="N73" s="303"/>
      <c r="O73" s="299"/>
      <c r="P73" s="299"/>
      <c r="Q73" s="299"/>
      <c r="R73" s="299"/>
      <c r="S73" s="299"/>
      <c r="T73" s="299"/>
      <c r="U73" s="296"/>
      <c r="V73" s="296"/>
      <c r="W73" s="296"/>
      <c r="X73" s="296"/>
      <c r="Y73" s="296"/>
      <c r="Z73" s="297"/>
      <c r="AA73" s="297"/>
      <c r="AB73" s="297"/>
      <c r="AC73" s="297"/>
      <c r="AD73" s="297"/>
      <c r="AE73" s="297"/>
    </row>
    <row r="74" spans="1:31" ht="20.25" customHeight="1">
      <c r="A74" s="75"/>
      <c r="B74" s="99"/>
      <c r="C74" s="298"/>
      <c r="D74" s="298"/>
      <c r="E74" s="299"/>
      <c r="F74" s="299"/>
      <c r="G74" s="299"/>
      <c r="H74" s="299"/>
      <c r="I74" s="299"/>
      <c r="J74" s="299"/>
      <c r="K74" s="300"/>
      <c r="L74" s="301"/>
      <c r="M74" s="302">
        <f t="shared" si="7"/>
        <v>0</v>
      </c>
      <c r="N74" s="303"/>
      <c r="O74" s="299"/>
      <c r="P74" s="299"/>
      <c r="Q74" s="299"/>
      <c r="R74" s="299"/>
      <c r="S74" s="299"/>
      <c r="T74" s="299"/>
      <c r="U74" s="296"/>
      <c r="V74" s="296"/>
      <c r="W74" s="296"/>
      <c r="X74" s="296"/>
      <c r="Y74" s="296"/>
      <c r="Z74" s="297"/>
      <c r="AA74" s="297"/>
      <c r="AB74" s="297"/>
      <c r="AC74" s="297"/>
      <c r="AD74" s="297"/>
      <c r="AE74" s="297"/>
    </row>
    <row r="75" spans="1:31" ht="20.25" customHeight="1">
      <c r="A75" s="75"/>
      <c r="B75" s="99"/>
      <c r="C75" s="298"/>
      <c r="D75" s="298"/>
      <c r="E75" s="299"/>
      <c r="F75" s="299"/>
      <c r="G75" s="299"/>
      <c r="H75" s="299"/>
      <c r="I75" s="299"/>
      <c r="J75" s="299"/>
      <c r="K75" s="300"/>
      <c r="L75" s="301"/>
      <c r="M75" s="302">
        <f t="shared" si="7"/>
        <v>0</v>
      </c>
      <c r="N75" s="303"/>
      <c r="O75" s="299"/>
      <c r="P75" s="299"/>
      <c r="Q75" s="299"/>
      <c r="R75" s="299"/>
      <c r="S75" s="299"/>
      <c r="T75" s="299"/>
      <c r="U75" s="296"/>
      <c r="V75" s="296"/>
      <c r="W75" s="296"/>
      <c r="X75" s="296"/>
      <c r="Y75" s="296"/>
      <c r="Z75" s="297"/>
      <c r="AA75" s="297"/>
      <c r="AB75" s="297"/>
      <c r="AC75" s="297"/>
      <c r="AD75" s="297"/>
      <c r="AE75" s="297"/>
    </row>
    <row r="76" spans="1:31" ht="20.25" customHeight="1">
      <c r="A76" s="75"/>
      <c r="B76" s="99"/>
      <c r="C76" s="298"/>
      <c r="D76" s="298"/>
      <c r="E76" s="299"/>
      <c r="F76" s="299"/>
      <c r="G76" s="299"/>
      <c r="H76" s="299"/>
      <c r="I76" s="299"/>
      <c r="J76" s="299"/>
      <c r="K76" s="300"/>
      <c r="L76" s="301"/>
      <c r="M76" s="302">
        <f t="shared" si="7"/>
        <v>0</v>
      </c>
      <c r="N76" s="303"/>
      <c r="O76" s="299"/>
      <c r="P76" s="299"/>
      <c r="Q76" s="299"/>
      <c r="R76" s="299"/>
      <c r="S76" s="299"/>
      <c r="T76" s="299"/>
      <c r="U76" s="296"/>
      <c r="V76" s="296"/>
      <c r="W76" s="296"/>
      <c r="X76" s="296"/>
      <c r="Y76" s="296"/>
      <c r="Z76" s="297"/>
      <c r="AA76" s="297"/>
      <c r="AB76" s="297"/>
      <c r="AC76" s="297"/>
      <c r="AD76" s="297"/>
      <c r="AE76" s="297"/>
    </row>
    <row r="77" spans="1:31" ht="20.25" customHeight="1">
      <c r="A77" s="75"/>
      <c r="B77" s="99"/>
      <c r="C77" s="298"/>
      <c r="D77" s="298"/>
      <c r="E77" s="299"/>
      <c r="F77" s="299"/>
      <c r="G77" s="299"/>
      <c r="H77" s="299"/>
      <c r="I77" s="299"/>
      <c r="J77" s="299"/>
      <c r="K77" s="300"/>
      <c r="L77" s="301"/>
      <c r="M77" s="302">
        <f t="shared" si="7"/>
        <v>0</v>
      </c>
      <c r="N77" s="303"/>
      <c r="O77" s="299"/>
      <c r="P77" s="299"/>
      <c r="Q77" s="299"/>
      <c r="R77" s="299"/>
      <c r="S77" s="299"/>
      <c r="T77" s="299"/>
      <c r="U77" s="296"/>
      <c r="V77" s="296"/>
      <c r="W77" s="296"/>
      <c r="X77" s="296"/>
      <c r="Y77" s="296"/>
      <c r="Z77" s="297"/>
      <c r="AA77" s="297"/>
      <c r="AB77" s="297"/>
      <c r="AC77" s="297"/>
      <c r="AD77" s="297"/>
      <c r="AE77" s="297"/>
    </row>
    <row r="78" spans="1:31" ht="20.25" customHeight="1">
      <c r="A78" s="75"/>
      <c r="B78" s="99"/>
      <c r="C78" s="298"/>
      <c r="D78" s="298"/>
      <c r="E78" s="299"/>
      <c r="F78" s="299"/>
      <c r="G78" s="299"/>
      <c r="H78" s="299"/>
      <c r="I78" s="299"/>
      <c r="J78" s="299"/>
      <c r="K78" s="300"/>
      <c r="L78" s="301"/>
      <c r="M78" s="302">
        <f t="shared" si="7"/>
        <v>0</v>
      </c>
      <c r="N78" s="303"/>
      <c r="O78" s="299"/>
      <c r="P78" s="299"/>
      <c r="Q78" s="299"/>
      <c r="R78" s="299"/>
      <c r="S78" s="299"/>
      <c r="T78" s="299"/>
      <c r="U78" s="296"/>
      <c r="V78" s="296"/>
      <c r="W78" s="296"/>
      <c r="X78" s="296"/>
      <c r="Y78" s="296"/>
      <c r="Z78" s="297"/>
      <c r="AA78" s="297"/>
      <c r="AB78" s="297"/>
      <c r="AC78" s="297"/>
      <c r="AD78" s="297"/>
      <c r="AE78" s="297"/>
    </row>
    <row r="79" spans="1:31" ht="20.25" customHeight="1">
      <c r="A79" s="75"/>
      <c r="B79" s="99"/>
      <c r="C79" s="298"/>
      <c r="D79" s="298"/>
      <c r="E79" s="299"/>
      <c r="F79" s="299"/>
      <c r="G79" s="299"/>
      <c r="H79" s="299"/>
      <c r="I79" s="299"/>
      <c r="J79" s="299"/>
      <c r="K79" s="300"/>
      <c r="L79" s="301"/>
      <c r="M79" s="302">
        <f t="shared" si="7"/>
        <v>0</v>
      </c>
      <c r="N79" s="303"/>
      <c r="O79" s="299"/>
      <c r="P79" s="299"/>
      <c r="Q79" s="299"/>
      <c r="R79" s="299"/>
      <c r="S79" s="299"/>
      <c r="T79" s="299"/>
      <c r="U79" s="296"/>
      <c r="V79" s="296"/>
      <c r="W79" s="296"/>
      <c r="X79" s="296"/>
      <c r="Y79" s="296"/>
      <c r="Z79" s="297"/>
      <c r="AA79" s="297"/>
      <c r="AB79" s="297"/>
      <c r="AC79" s="297"/>
      <c r="AD79" s="297"/>
      <c r="AE79" s="297"/>
    </row>
    <row r="80" spans="1:31" ht="20.25" customHeight="1">
      <c r="A80" s="75"/>
      <c r="B80" s="99"/>
      <c r="C80" s="298"/>
      <c r="D80" s="298"/>
      <c r="E80" s="299"/>
      <c r="F80" s="299"/>
      <c r="G80" s="299"/>
      <c r="H80" s="299"/>
      <c r="I80" s="299"/>
      <c r="J80" s="299"/>
      <c r="K80" s="300"/>
      <c r="L80" s="301"/>
      <c r="M80" s="302">
        <f t="shared" si="7"/>
        <v>0</v>
      </c>
      <c r="N80" s="303"/>
      <c r="O80" s="299"/>
      <c r="P80" s="299"/>
      <c r="Q80" s="299"/>
      <c r="R80" s="299"/>
      <c r="S80" s="299"/>
      <c r="T80" s="299"/>
      <c r="U80" s="296"/>
      <c r="V80" s="296"/>
      <c r="W80" s="296"/>
      <c r="X80" s="296"/>
      <c r="Y80" s="296"/>
      <c r="Z80" s="297"/>
      <c r="AA80" s="297"/>
      <c r="AB80" s="297"/>
      <c r="AC80" s="297"/>
      <c r="AD80" s="297"/>
      <c r="AE80" s="297"/>
    </row>
    <row r="81" spans="1:31" ht="20.25" customHeight="1">
      <c r="A81" s="75"/>
      <c r="B81" s="99"/>
      <c r="C81" s="298"/>
      <c r="D81" s="298"/>
      <c r="E81" s="299"/>
      <c r="F81" s="299"/>
      <c r="G81" s="299"/>
      <c r="H81" s="299"/>
      <c r="I81" s="299"/>
      <c r="J81" s="299"/>
      <c r="K81" s="300"/>
      <c r="L81" s="301"/>
      <c r="M81" s="302">
        <f t="shared" si="7"/>
        <v>0</v>
      </c>
      <c r="N81" s="303"/>
      <c r="O81" s="299"/>
      <c r="P81" s="299"/>
      <c r="Q81" s="299"/>
      <c r="R81" s="299"/>
      <c r="S81" s="299"/>
      <c r="T81" s="299"/>
      <c r="U81" s="296"/>
      <c r="V81" s="296"/>
      <c r="W81" s="296"/>
      <c r="X81" s="296"/>
      <c r="Y81" s="296"/>
      <c r="Z81" s="297"/>
      <c r="AA81" s="297"/>
      <c r="AB81" s="297"/>
      <c r="AC81" s="297"/>
      <c r="AD81" s="297"/>
      <c r="AE81" s="297"/>
    </row>
    <row r="82" spans="1:31" ht="20.25" customHeight="1">
      <c r="A82" s="75"/>
      <c r="B82" s="99"/>
      <c r="C82" s="298"/>
      <c r="D82" s="298"/>
      <c r="E82" s="299"/>
      <c r="F82" s="299"/>
      <c r="G82" s="299"/>
      <c r="H82" s="299"/>
      <c r="I82" s="299"/>
      <c r="J82" s="299"/>
      <c r="K82" s="300"/>
      <c r="L82" s="301"/>
      <c r="M82" s="302">
        <f t="shared" si="7"/>
        <v>0</v>
      </c>
      <c r="N82" s="303"/>
      <c r="O82" s="299"/>
      <c r="P82" s="299"/>
      <c r="Q82" s="299"/>
      <c r="R82" s="299"/>
      <c r="S82" s="299"/>
      <c r="T82" s="299"/>
      <c r="U82" s="296"/>
      <c r="V82" s="296"/>
      <c r="W82" s="296"/>
      <c r="X82" s="296"/>
      <c r="Y82" s="296"/>
      <c r="Z82" s="297"/>
      <c r="AA82" s="297"/>
      <c r="AB82" s="297"/>
      <c r="AC82" s="297"/>
      <c r="AD82" s="297"/>
      <c r="AE82" s="297"/>
    </row>
    <row r="83" spans="1:31" ht="20.25" customHeight="1">
      <c r="A83" s="75"/>
      <c r="B83" s="99"/>
      <c r="C83" s="298"/>
      <c r="D83" s="298"/>
      <c r="E83" s="299"/>
      <c r="F83" s="299"/>
      <c r="G83" s="299"/>
      <c r="H83" s="299"/>
      <c r="I83" s="299"/>
      <c r="J83" s="299"/>
      <c r="K83" s="300"/>
      <c r="L83" s="301"/>
      <c r="M83" s="302">
        <f t="shared" si="7"/>
        <v>0</v>
      </c>
      <c r="N83" s="303"/>
      <c r="O83" s="299"/>
      <c r="P83" s="299"/>
      <c r="Q83" s="299"/>
      <c r="R83" s="299"/>
      <c r="S83" s="299"/>
      <c r="T83" s="299"/>
      <c r="U83" s="296"/>
      <c r="V83" s="296"/>
      <c r="W83" s="296"/>
      <c r="X83" s="296"/>
      <c r="Y83" s="296"/>
      <c r="Z83" s="297"/>
      <c r="AA83" s="297"/>
      <c r="AB83" s="297"/>
      <c r="AC83" s="297"/>
      <c r="AD83" s="297"/>
      <c r="AE83" s="297"/>
    </row>
    <row r="84" spans="1:31" ht="20.25" customHeight="1">
      <c r="A84" s="75"/>
      <c r="B84" s="99"/>
      <c r="C84" s="298"/>
      <c r="D84" s="298"/>
      <c r="E84" s="299"/>
      <c r="F84" s="299"/>
      <c r="G84" s="299"/>
      <c r="H84" s="299"/>
      <c r="I84" s="299"/>
      <c r="J84" s="299"/>
      <c r="K84" s="300"/>
      <c r="L84" s="301"/>
      <c r="M84" s="302">
        <f t="shared" si="7"/>
        <v>0</v>
      </c>
      <c r="N84" s="303"/>
      <c r="O84" s="299"/>
      <c r="P84" s="299"/>
      <c r="Q84" s="299"/>
      <c r="R84" s="299"/>
      <c r="S84" s="299"/>
      <c r="T84" s="299"/>
      <c r="U84" s="296"/>
      <c r="V84" s="296"/>
      <c r="W84" s="296"/>
      <c r="X84" s="296"/>
      <c r="Y84" s="296"/>
      <c r="Z84" s="297"/>
      <c r="AA84" s="297"/>
      <c r="AB84" s="297"/>
      <c r="AC84" s="297"/>
      <c r="AD84" s="297"/>
      <c r="AE84" s="297"/>
    </row>
    <row r="85" spans="1:31" ht="20.25" customHeight="1">
      <c r="A85" s="75"/>
      <c r="B85" s="99"/>
      <c r="C85" s="298"/>
      <c r="D85" s="298"/>
      <c r="E85" s="299"/>
      <c r="F85" s="299"/>
      <c r="G85" s="299"/>
      <c r="H85" s="299"/>
      <c r="I85" s="299"/>
      <c r="J85" s="299"/>
      <c r="K85" s="300"/>
      <c r="L85" s="301"/>
      <c r="M85" s="302">
        <f t="shared" si="7"/>
        <v>0</v>
      </c>
      <c r="N85" s="303"/>
      <c r="O85" s="299"/>
      <c r="P85" s="299"/>
      <c r="Q85" s="299"/>
      <c r="R85" s="299"/>
      <c r="S85" s="299"/>
      <c r="T85" s="299"/>
      <c r="U85" s="296"/>
      <c r="V85" s="296"/>
      <c r="W85" s="296"/>
      <c r="X85" s="296"/>
      <c r="Y85" s="296"/>
      <c r="Z85" s="297"/>
      <c r="AA85" s="297"/>
      <c r="AB85" s="297"/>
      <c r="AC85" s="297"/>
      <c r="AD85" s="297"/>
      <c r="AE85" s="297"/>
    </row>
    <row r="86" spans="1:31" ht="20.25" customHeight="1">
      <c r="A86" s="75"/>
      <c r="B86" s="99"/>
      <c r="C86" s="298"/>
      <c r="D86" s="298"/>
      <c r="E86" s="299"/>
      <c r="F86" s="299"/>
      <c r="G86" s="299"/>
      <c r="H86" s="299"/>
      <c r="I86" s="299"/>
      <c r="J86" s="299"/>
      <c r="K86" s="300"/>
      <c r="L86" s="301"/>
      <c r="M86" s="302">
        <f t="shared" si="7"/>
        <v>0</v>
      </c>
      <c r="N86" s="303"/>
      <c r="O86" s="299"/>
      <c r="P86" s="299"/>
      <c r="Q86" s="299"/>
      <c r="R86" s="299"/>
      <c r="S86" s="299"/>
      <c r="T86" s="299"/>
      <c r="U86" s="296"/>
      <c r="V86" s="296"/>
      <c r="W86" s="296"/>
      <c r="X86" s="296"/>
      <c r="Y86" s="296"/>
      <c r="Z86" s="297"/>
      <c r="AA86" s="297"/>
      <c r="AB86" s="297"/>
      <c r="AC86" s="297"/>
      <c r="AD86" s="297"/>
      <c r="AE86" s="297"/>
    </row>
    <row r="87" spans="1:31" ht="20.25" customHeight="1">
      <c r="A87" s="75"/>
      <c r="B87" s="99"/>
      <c r="C87" s="298"/>
      <c r="D87" s="298"/>
      <c r="E87" s="299"/>
      <c r="F87" s="299"/>
      <c r="G87" s="299"/>
      <c r="H87" s="299"/>
      <c r="I87" s="299"/>
      <c r="J87" s="299"/>
      <c r="K87" s="300"/>
      <c r="L87" s="301"/>
      <c r="M87" s="302">
        <f t="shared" si="7"/>
        <v>0</v>
      </c>
      <c r="N87" s="303"/>
      <c r="O87" s="299"/>
      <c r="P87" s="299"/>
      <c r="Q87" s="299"/>
      <c r="R87" s="299"/>
      <c r="S87" s="299"/>
      <c r="T87" s="299"/>
      <c r="U87" s="296"/>
      <c r="V87" s="296"/>
      <c r="W87" s="296"/>
      <c r="X87" s="296"/>
      <c r="Y87" s="296"/>
      <c r="Z87" s="297"/>
      <c r="AA87" s="297"/>
      <c r="AB87" s="297"/>
      <c r="AC87" s="297"/>
      <c r="AD87" s="297"/>
      <c r="AE87" s="297"/>
    </row>
    <row r="88" spans="1:31" ht="20.25" customHeight="1">
      <c r="A88" s="75"/>
      <c r="B88" s="99"/>
      <c r="C88" s="298"/>
      <c r="D88" s="298"/>
      <c r="E88" s="299"/>
      <c r="F88" s="299"/>
      <c r="G88" s="299"/>
      <c r="H88" s="299"/>
      <c r="I88" s="299"/>
      <c r="J88" s="299"/>
      <c r="K88" s="300"/>
      <c r="L88" s="301"/>
      <c r="M88" s="302">
        <f t="shared" si="7"/>
        <v>0</v>
      </c>
      <c r="N88" s="303"/>
      <c r="O88" s="299"/>
      <c r="P88" s="299"/>
      <c r="Q88" s="299"/>
      <c r="R88" s="299"/>
      <c r="S88" s="299"/>
      <c r="T88" s="299"/>
      <c r="U88" s="296"/>
      <c r="V88" s="296"/>
      <c r="W88" s="296"/>
      <c r="X88" s="296"/>
      <c r="Y88" s="296"/>
      <c r="Z88" s="297"/>
      <c r="AA88" s="297"/>
      <c r="AB88" s="297"/>
      <c r="AC88" s="297"/>
      <c r="AD88" s="297"/>
      <c r="AE88" s="297"/>
    </row>
    <row r="89" spans="1:31" ht="20.25" customHeight="1">
      <c r="A89" s="75"/>
      <c r="B89" s="99"/>
      <c r="C89" s="298"/>
      <c r="D89" s="298"/>
      <c r="E89" s="299"/>
      <c r="F89" s="299"/>
      <c r="G89" s="299"/>
      <c r="H89" s="299"/>
      <c r="I89" s="299"/>
      <c r="J89" s="299"/>
      <c r="K89" s="300"/>
      <c r="L89" s="301"/>
      <c r="M89" s="302">
        <f t="shared" si="7"/>
        <v>0</v>
      </c>
      <c r="N89" s="303"/>
      <c r="O89" s="299"/>
      <c r="P89" s="299"/>
      <c r="Q89" s="299"/>
      <c r="R89" s="299"/>
      <c r="S89" s="299"/>
      <c r="T89" s="299"/>
      <c r="U89" s="296"/>
      <c r="V89" s="296"/>
      <c r="W89" s="296"/>
      <c r="X89" s="296"/>
      <c r="Y89" s="296"/>
      <c r="Z89" s="297"/>
      <c r="AA89" s="297"/>
      <c r="AB89" s="297"/>
      <c r="AC89" s="297"/>
      <c r="AD89" s="297"/>
      <c r="AE89" s="297"/>
    </row>
    <row r="90" spans="1:31" ht="20.25" customHeight="1">
      <c r="A90" s="75"/>
      <c r="B90" s="99"/>
      <c r="C90" s="298"/>
      <c r="D90" s="298"/>
      <c r="E90" s="299"/>
      <c r="F90" s="299"/>
      <c r="G90" s="299"/>
      <c r="H90" s="299"/>
      <c r="I90" s="299"/>
      <c r="J90" s="299"/>
      <c r="K90" s="300"/>
      <c r="L90" s="301"/>
      <c r="M90" s="302">
        <f t="shared" si="7"/>
        <v>0</v>
      </c>
      <c r="N90" s="303"/>
      <c r="O90" s="299"/>
      <c r="P90" s="299"/>
      <c r="Q90" s="299"/>
      <c r="R90" s="299"/>
      <c r="S90" s="299"/>
      <c r="T90" s="299"/>
      <c r="U90" s="296"/>
      <c r="V90" s="296"/>
      <c r="W90" s="296"/>
      <c r="X90" s="296"/>
      <c r="Y90" s="296"/>
      <c r="Z90" s="297"/>
      <c r="AA90" s="297"/>
      <c r="AB90" s="297"/>
      <c r="AC90" s="297"/>
      <c r="AD90" s="297"/>
      <c r="AE90" s="297"/>
    </row>
    <row r="91" spans="1:31" ht="20.25" customHeight="1">
      <c r="A91" s="75"/>
      <c r="B91" s="99"/>
      <c r="C91" s="298"/>
      <c r="D91" s="298"/>
      <c r="E91" s="299"/>
      <c r="F91" s="299"/>
      <c r="G91" s="299"/>
      <c r="H91" s="299"/>
      <c r="I91" s="299"/>
      <c r="J91" s="299"/>
      <c r="K91" s="300"/>
      <c r="L91" s="301"/>
      <c r="M91" s="302">
        <f t="shared" si="7"/>
        <v>0</v>
      </c>
      <c r="N91" s="303"/>
      <c r="O91" s="299"/>
      <c r="P91" s="299"/>
      <c r="Q91" s="299"/>
      <c r="R91" s="299"/>
      <c r="S91" s="299"/>
      <c r="T91" s="299"/>
      <c r="U91" s="296"/>
      <c r="V91" s="296"/>
      <c r="W91" s="296"/>
      <c r="X91" s="296"/>
      <c r="Y91" s="296"/>
      <c r="Z91" s="297"/>
      <c r="AA91" s="297"/>
      <c r="AB91" s="297"/>
      <c r="AC91" s="297"/>
      <c r="AD91" s="297"/>
      <c r="AE91" s="297"/>
    </row>
    <row r="92" spans="1:31" ht="20.25" customHeight="1">
      <c r="A92" s="75"/>
      <c r="B92" s="99"/>
      <c r="C92" s="298"/>
      <c r="D92" s="298"/>
      <c r="E92" s="299"/>
      <c r="F92" s="299"/>
      <c r="G92" s="299"/>
      <c r="H92" s="299"/>
      <c r="I92" s="299"/>
      <c r="J92" s="299"/>
      <c r="K92" s="300"/>
      <c r="L92" s="301"/>
      <c r="M92" s="302">
        <f t="shared" si="7"/>
        <v>0</v>
      </c>
      <c r="N92" s="303"/>
      <c r="O92" s="299"/>
      <c r="P92" s="299"/>
      <c r="Q92" s="299"/>
      <c r="R92" s="299"/>
      <c r="S92" s="299"/>
      <c r="T92" s="299"/>
      <c r="U92" s="296"/>
      <c r="V92" s="296"/>
      <c r="W92" s="296"/>
      <c r="X92" s="296"/>
      <c r="Y92" s="296"/>
      <c r="Z92" s="297"/>
      <c r="AA92" s="297"/>
      <c r="AB92" s="297"/>
      <c r="AC92" s="297"/>
      <c r="AD92" s="297"/>
      <c r="AE92" s="297"/>
    </row>
    <row r="93" spans="1:31" ht="20.25" customHeight="1">
      <c r="A93" s="75"/>
      <c r="B93" s="99"/>
      <c r="C93" s="298"/>
      <c r="D93" s="298"/>
      <c r="E93" s="299"/>
      <c r="F93" s="299"/>
      <c r="G93" s="299"/>
      <c r="H93" s="299"/>
      <c r="I93" s="299"/>
      <c r="J93" s="299"/>
      <c r="K93" s="300"/>
      <c r="L93" s="301"/>
      <c r="M93" s="302">
        <f t="shared" ref="M93:M98" si="8">SUM(O93,Q93,S93)</f>
        <v>0</v>
      </c>
      <c r="N93" s="303"/>
      <c r="O93" s="299"/>
      <c r="P93" s="299"/>
      <c r="Q93" s="299"/>
      <c r="R93" s="299"/>
      <c r="S93" s="299"/>
      <c r="T93" s="299"/>
      <c r="U93" s="296"/>
      <c r="V93" s="296"/>
      <c r="W93" s="296"/>
      <c r="X93" s="296"/>
      <c r="Y93" s="296"/>
      <c r="Z93" s="297"/>
      <c r="AA93" s="297"/>
      <c r="AB93" s="297"/>
      <c r="AC93" s="297"/>
      <c r="AD93" s="297"/>
      <c r="AE93" s="297"/>
    </row>
    <row r="94" spans="1:31" ht="20.25" customHeight="1">
      <c r="A94" s="75"/>
      <c r="B94" s="99"/>
      <c r="C94" s="298"/>
      <c r="D94" s="298"/>
      <c r="E94" s="299"/>
      <c r="F94" s="299"/>
      <c r="G94" s="299"/>
      <c r="H94" s="299"/>
      <c r="I94" s="299"/>
      <c r="J94" s="299"/>
      <c r="K94" s="300"/>
      <c r="L94" s="301"/>
      <c r="M94" s="302">
        <f t="shared" si="8"/>
        <v>0</v>
      </c>
      <c r="N94" s="303"/>
      <c r="O94" s="299"/>
      <c r="P94" s="299"/>
      <c r="Q94" s="299"/>
      <c r="R94" s="299"/>
      <c r="S94" s="299"/>
      <c r="T94" s="299"/>
      <c r="U94" s="296"/>
      <c r="V94" s="296"/>
      <c r="W94" s="296"/>
      <c r="X94" s="296"/>
      <c r="Y94" s="296"/>
      <c r="Z94" s="297"/>
      <c r="AA94" s="297"/>
      <c r="AB94" s="297"/>
      <c r="AC94" s="297"/>
      <c r="AD94" s="297"/>
      <c r="AE94" s="297"/>
    </row>
    <row r="95" spans="1:31" ht="20.25" customHeight="1">
      <c r="A95" s="75"/>
      <c r="B95" s="99"/>
      <c r="C95" s="298"/>
      <c r="D95" s="298"/>
      <c r="E95" s="299"/>
      <c r="F95" s="299"/>
      <c r="G95" s="299"/>
      <c r="H95" s="299"/>
      <c r="I95" s="299"/>
      <c r="J95" s="299"/>
      <c r="K95" s="300"/>
      <c r="L95" s="301"/>
      <c r="M95" s="302">
        <f t="shared" si="8"/>
        <v>0</v>
      </c>
      <c r="N95" s="303"/>
      <c r="O95" s="299"/>
      <c r="P95" s="299"/>
      <c r="Q95" s="299"/>
      <c r="R95" s="299"/>
      <c r="S95" s="299"/>
      <c r="T95" s="299"/>
      <c r="U95" s="296"/>
      <c r="V95" s="296"/>
      <c r="W95" s="296"/>
      <c r="X95" s="296"/>
      <c r="Y95" s="296"/>
      <c r="Z95" s="297"/>
      <c r="AA95" s="297"/>
      <c r="AB95" s="297"/>
      <c r="AC95" s="297"/>
      <c r="AD95" s="297"/>
      <c r="AE95" s="297"/>
    </row>
    <row r="96" spans="1:31" ht="20.25" customHeight="1">
      <c r="A96" s="75"/>
      <c r="B96" s="99"/>
      <c r="C96" s="298"/>
      <c r="D96" s="298"/>
      <c r="E96" s="299"/>
      <c r="F96" s="299"/>
      <c r="G96" s="299"/>
      <c r="H96" s="299"/>
      <c r="I96" s="299"/>
      <c r="J96" s="299"/>
      <c r="K96" s="300"/>
      <c r="L96" s="301"/>
      <c r="M96" s="302">
        <f t="shared" si="8"/>
        <v>0</v>
      </c>
      <c r="N96" s="303"/>
      <c r="O96" s="299"/>
      <c r="P96" s="299"/>
      <c r="Q96" s="299"/>
      <c r="R96" s="299"/>
      <c r="S96" s="299"/>
      <c r="T96" s="299"/>
      <c r="U96" s="296"/>
      <c r="V96" s="296"/>
      <c r="W96" s="296"/>
      <c r="X96" s="296"/>
      <c r="Y96" s="296"/>
      <c r="Z96" s="297"/>
      <c r="AA96" s="297"/>
      <c r="AB96" s="297"/>
      <c r="AC96" s="297"/>
      <c r="AD96" s="297"/>
      <c r="AE96" s="297"/>
    </row>
    <row r="97" spans="1:31" ht="20.25" customHeight="1">
      <c r="A97" s="75"/>
      <c r="B97" s="99"/>
      <c r="C97" s="298"/>
      <c r="D97" s="298"/>
      <c r="E97" s="299"/>
      <c r="F97" s="299"/>
      <c r="G97" s="299"/>
      <c r="H97" s="299"/>
      <c r="I97" s="299"/>
      <c r="J97" s="299"/>
      <c r="K97" s="300"/>
      <c r="L97" s="301"/>
      <c r="M97" s="302">
        <f t="shared" si="8"/>
        <v>0</v>
      </c>
      <c r="N97" s="303"/>
      <c r="O97" s="299"/>
      <c r="P97" s="299"/>
      <c r="Q97" s="299"/>
      <c r="R97" s="299"/>
      <c r="S97" s="299"/>
      <c r="T97" s="299"/>
      <c r="U97" s="296"/>
      <c r="V97" s="296"/>
      <c r="W97" s="296"/>
      <c r="X97" s="296"/>
      <c r="Y97" s="296"/>
      <c r="Z97" s="297"/>
      <c r="AA97" s="297"/>
      <c r="AB97" s="297"/>
      <c r="AC97" s="297"/>
      <c r="AD97" s="297"/>
      <c r="AE97" s="297"/>
    </row>
    <row r="98" spans="1:31" ht="20.25" customHeight="1">
      <c r="A98" s="75"/>
      <c r="B98" s="99"/>
      <c r="C98" s="298"/>
      <c r="D98" s="298"/>
      <c r="E98" s="299"/>
      <c r="F98" s="299"/>
      <c r="G98" s="299"/>
      <c r="H98" s="299"/>
      <c r="I98" s="299"/>
      <c r="J98" s="299"/>
      <c r="K98" s="300"/>
      <c r="L98" s="301"/>
      <c r="M98" s="302">
        <f t="shared" si="8"/>
        <v>0</v>
      </c>
      <c r="N98" s="303"/>
      <c r="O98" s="299"/>
      <c r="P98" s="299"/>
      <c r="Q98" s="299"/>
      <c r="R98" s="299"/>
      <c r="S98" s="299"/>
      <c r="T98" s="299"/>
      <c r="U98" s="296"/>
      <c r="V98" s="296"/>
      <c r="W98" s="296"/>
      <c r="X98" s="296"/>
      <c r="Y98" s="296"/>
      <c r="Z98" s="297"/>
      <c r="AA98" s="297"/>
      <c r="AB98" s="297"/>
      <c r="AC98" s="297"/>
      <c r="AD98" s="297"/>
      <c r="AE98" s="297"/>
    </row>
    <row r="99" spans="1:31" ht="20.25" customHeight="1">
      <c r="A99" s="268" t="s">
        <v>154</v>
      </c>
      <c r="B99" s="269"/>
      <c r="C99" s="269"/>
      <c r="D99" s="270"/>
      <c r="E99" s="321">
        <f>SUM(E29:E98)</f>
        <v>0</v>
      </c>
      <c r="F99" s="321"/>
      <c r="G99" s="321">
        <f>SUM(G29:G98)</f>
        <v>0</v>
      </c>
      <c r="H99" s="321"/>
      <c r="I99" s="321">
        <f>SUM(I29:I98)</f>
        <v>0</v>
      </c>
      <c r="J99" s="321"/>
      <c r="K99" s="321">
        <f>SUM(K29:K98)</f>
        <v>0</v>
      </c>
      <c r="L99" s="321"/>
      <c r="M99" s="321">
        <f>SUM(M29:M98)</f>
        <v>0</v>
      </c>
      <c r="N99" s="321"/>
      <c r="O99" s="321">
        <f>SUM(O29:O98)</f>
        <v>0</v>
      </c>
      <c r="P99" s="321"/>
      <c r="Q99" s="321">
        <f>SUM(Q29:Q98)</f>
        <v>0</v>
      </c>
      <c r="R99" s="321"/>
      <c r="S99" s="321">
        <f>SUM(S29:S98)</f>
        <v>0</v>
      </c>
      <c r="T99" s="321"/>
      <c r="U99" s="322"/>
      <c r="V99" s="322"/>
      <c r="W99" s="322"/>
      <c r="X99" s="322"/>
      <c r="Y99" s="322"/>
      <c r="Z99" s="323"/>
      <c r="AA99" s="323"/>
      <c r="AB99" s="323"/>
      <c r="AC99" s="323"/>
      <c r="AD99" s="323"/>
      <c r="AE99" s="323"/>
    </row>
    <row r="100" spans="1:31" ht="20.25" customHeight="1">
      <c r="A100" s="144"/>
      <c r="B100" s="144"/>
      <c r="C100" s="144"/>
      <c r="D100" s="144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2"/>
      <c r="V100" s="112"/>
      <c r="W100" s="112"/>
      <c r="X100" s="112"/>
      <c r="Y100" s="112"/>
      <c r="Z100" s="113"/>
      <c r="AA100" s="113"/>
      <c r="AB100" s="113"/>
      <c r="AC100" s="113"/>
      <c r="AD100" s="113"/>
      <c r="AE100" s="113"/>
    </row>
    <row r="101" spans="1:31" ht="20.25" customHeight="1">
      <c r="A101" s="144"/>
      <c r="B101" s="144"/>
      <c r="C101" s="144"/>
      <c r="D101" s="144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2"/>
      <c r="V101" s="112"/>
      <c r="W101" s="112"/>
      <c r="X101" s="112"/>
      <c r="Y101" s="112"/>
      <c r="Z101" s="113"/>
      <c r="AA101" s="113"/>
      <c r="AB101" s="113"/>
      <c r="AC101" s="113"/>
      <c r="AD101" s="113"/>
      <c r="AE101" s="113"/>
    </row>
    <row r="102" spans="1:31" ht="20.25" customHeight="1">
      <c r="A102" s="144"/>
      <c r="B102" s="144"/>
      <c r="C102" s="144"/>
      <c r="D102" s="144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2"/>
      <c r="V102" s="112"/>
      <c r="W102" s="112"/>
      <c r="X102" s="112"/>
      <c r="Y102" s="112"/>
      <c r="Z102" s="113"/>
      <c r="AA102" s="113"/>
      <c r="AB102" s="113"/>
      <c r="AC102" s="113"/>
      <c r="AD102" s="113"/>
      <c r="AE102" s="113"/>
    </row>
    <row r="103" spans="1:31" ht="20.25" customHeight="1">
      <c r="A103" s="144"/>
      <c r="B103" s="144"/>
      <c r="C103" s="144"/>
      <c r="D103" s="144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2"/>
      <c r="V103" s="112"/>
      <c r="W103" s="112"/>
      <c r="X103" s="112"/>
      <c r="Y103" s="112"/>
      <c r="Z103" s="113"/>
      <c r="AA103" s="113"/>
      <c r="AB103" s="113"/>
      <c r="AC103" s="113"/>
      <c r="AD103" s="113"/>
      <c r="AE103" s="113"/>
    </row>
    <row r="104" spans="1:31" ht="36" customHeight="1">
      <c r="A104" s="295" t="s">
        <v>430</v>
      </c>
      <c r="B104" s="295"/>
      <c r="C104" s="225" t="s">
        <v>149</v>
      </c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92"/>
      <c r="S104" s="92"/>
      <c r="T104" s="92"/>
      <c r="AA104" s="169" t="s">
        <v>428</v>
      </c>
    </row>
    <row r="105" spans="1:31" ht="18.75" customHeight="1">
      <c r="A105" s="316" t="s">
        <v>150</v>
      </c>
      <c r="B105" s="316"/>
      <c r="C105" s="316"/>
      <c r="D105" s="316"/>
      <c r="J105" s="174" t="s">
        <v>402</v>
      </c>
      <c r="K105" s="174"/>
      <c r="L105" s="174"/>
      <c r="M105" s="174"/>
      <c r="N105" s="174"/>
      <c r="O105" s="174"/>
      <c r="R105" s="90"/>
      <c r="S105" s="90"/>
      <c r="T105" s="90"/>
      <c r="AA105" s="204"/>
      <c r="AB105" s="204"/>
      <c r="AC105" s="204"/>
    </row>
    <row r="109" spans="1:31" ht="13.5" thickBot="1"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</row>
  </sheetData>
  <mergeCells count="840">
    <mergeCell ref="A22:AE22"/>
    <mergeCell ref="O99:P99"/>
    <mergeCell ref="Q99:R99"/>
    <mergeCell ref="S99:T99"/>
    <mergeCell ref="U99:Y99"/>
    <mergeCell ref="Z99:AE99"/>
    <mergeCell ref="AD24:AE24"/>
    <mergeCell ref="A99:D99"/>
    <mergeCell ref="E99:F99"/>
    <mergeCell ref="G99:H99"/>
    <mergeCell ref="I99:J99"/>
    <mergeCell ref="K99:L99"/>
    <mergeCell ref="M99:N99"/>
    <mergeCell ref="M98:N98"/>
    <mergeCell ref="O98:P98"/>
    <mergeCell ref="Q98:R98"/>
    <mergeCell ref="S98:T98"/>
    <mergeCell ref="U98:Y98"/>
    <mergeCell ref="Z98:AE98"/>
    <mergeCell ref="O97:P97"/>
    <mergeCell ref="Q97:R97"/>
    <mergeCell ref="S97:T97"/>
    <mergeCell ref="U97:Y97"/>
    <mergeCell ref="Z97:AE97"/>
    <mergeCell ref="C98:D98"/>
    <mergeCell ref="E98:F98"/>
    <mergeCell ref="G98:H98"/>
    <mergeCell ref="I98:J98"/>
    <mergeCell ref="K98:L98"/>
    <mergeCell ref="C97:D97"/>
    <mergeCell ref="E97:F97"/>
    <mergeCell ref="G97:H97"/>
    <mergeCell ref="I97:J97"/>
    <mergeCell ref="K97:L97"/>
    <mergeCell ref="M97:N97"/>
    <mergeCell ref="M96:N96"/>
    <mergeCell ref="O96:P96"/>
    <mergeCell ref="Q96:R96"/>
    <mergeCell ref="S96:T96"/>
    <mergeCell ref="U96:Y96"/>
    <mergeCell ref="Z96:AE96"/>
    <mergeCell ref="O95:P95"/>
    <mergeCell ref="Q95:R95"/>
    <mergeCell ref="S95:T95"/>
    <mergeCell ref="U95:Y95"/>
    <mergeCell ref="Z95:AE95"/>
    <mergeCell ref="M95:N95"/>
    <mergeCell ref="M93:N93"/>
    <mergeCell ref="C96:D96"/>
    <mergeCell ref="E96:F96"/>
    <mergeCell ref="G96:H96"/>
    <mergeCell ref="I96:J96"/>
    <mergeCell ref="K96:L96"/>
    <mergeCell ref="C95:D95"/>
    <mergeCell ref="E95:F95"/>
    <mergeCell ref="G95:H95"/>
    <mergeCell ref="I95:J95"/>
    <mergeCell ref="K95:L95"/>
    <mergeCell ref="O94:P94"/>
    <mergeCell ref="Q94:R94"/>
    <mergeCell ref="S94:T94"/>
    <mergeCell ref="U94:Y94"/>
    <mergeCell ref="Z94:AE94"/>
    <mergeCell ref="O93:P93"/>
    <mergeCell ref="Q93:R93"/>
    <mergeCell ref="S93:T93"/>
    <mergeCell ref="U93:Y93"/>
    <mergeCell ref="Z93:AE93"/>
    <mergeCell ref="M29:N29"/>
    <mergeCell ref="O29:P29"/>
    <mergeCell ref="Q29:R29"/>
    <mergeCell ref="S29:T29"/>
    <mergeCell ref="U29:Y29"/>
    <mergeCell ref="Z29:AE29"/>
    <mergeCell ref="O28:P28"/>
    <mergeCell ref="Q28:R28"/>
    <mergeCell ref="S28:T28"/>
    <mergeCell ref="U28:Y28"/>
    <mergeCell ref="Z28:AE28"/>
    <mergeCell ref="M28:N28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A105:D105"/>
    <mergeCell ref="AA105:AC105"/>
    <mergeCell ref="AA7:AA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M26:N27"/>
    <mergeCell ref="O26:T26"/>
    <mergeCell ref="O27:P27"/>
    <mergeCell ref="Q27:R27"/>
    <mergeCell ref="S27:T27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AB7:AE7"/>
    <mergeCell ref="Q7:Q8"/>
    <mergeCell ref="U30:Y30"/>
    <mergeCell ref="Z30:AE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U38:Y38"/>
    <mergeCell ref="Z38:AE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Y39"/>
    <mergeCell ref="Z39:AE39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40:Y40"/>
    <mergeCell ref="Z40:AE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Y41"/>
    <mergeCell ref="Z41:AE41"/>
    <mergeCell ref="C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2:Y42"/>
    <mergeCell ref="Z42:AE42"/>
    <mergeCell ref="C43:D43"/>
    <mergeCell ref="E43:F43"/>
    <mergeCell ref="G43:H43"/>
    <mergeCell ref="I43:J43"/>
    <mergeCell ref="K43:L43"/>
    <mergeCell ref="M43:N43"/>
    <mergeCell ref="O43:P43"/>
    <mergeCell ref="Q43:R43"/>
    <mergeCell ref="S43:T43"/>
    <mergeCell ref="U43:Y43"/>
    <mergeCell ref="Z43:AE43"/>
    <mergeCell ref="C42:D42"/>
    <mergeCell ref="E42:F42"/>
    <mergeCell ref="G42:H42"/>
    <mergeCell ref="I42:J42"/>
    <mergeCell ref="K42:L42"/>
    <mergeCell ref="M42:N42"/>
    <mergeCell ref="O42:P42"/>
    <mergeCell ref="Q42:R42"/>
    <mergeCell ref="S42:T42"/>
    <mergeCell ref="U44:Y44"/>
    <mergeCell ref="Z44:AE44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5:Y45"/>
    <mergeCell ref="Z45:AE45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U46:Y46"/>
    <mergeCell ref="Z46:AE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Y47"/>
    <mergeCell ref="Z47:AE47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8:Y48"/>
    <mergeCell ref="Z48:AE48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U49:Y49"/>
    <mergeCell ref="Z49:AE49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U50:Y50"/>
    <mergeCell ref="Z50:AE50"/>
    <mergeCell ref="C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Y51"/>
    <mergeCell ref="Z51:AE51"/>
    <mergeCell ref="C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2:Y52"/>
    <mergeCell ref="Z52:AE52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U53:Y53"/>
    <mergeCell ref="Z53:AE53"/>
    <mergeCell ref="C52:D52"/>
    <mergeCell ref="E52:F52"/>
    <mergeCell ref="G52:H52"/>
    <mergeCell ref="I52:J52"/>
    <mergeCell ref="K52:L52"/>
    <mergeCell ref="M52:N52"/>
    <mergeCell ref="O52:P52"/>
    <mergeCell ref="Q52:R52"/>
    <mergeCell ref="S52:T52"/>
    <mergeCell ref="U54:Y54"/>
    <mergeCell ref="Z54:AE54"/>
    <mergeCell ref="C55:D55"/>
    <mergeCell ref="E55:F55"/>
    <mergeCell ref="G55:H55"/>
    <mergeCell ref="I55:J55"/>
    <mergeCell ref="K55:L55"/>
    <mergeCell ref="M55:N55"/>
    <mergeCell ref="O55:P55"/>
    <mergeCell ref="Q55:R55"/>
    <mergeCell ref="S55:T55"/>
    <mergeCell ref="U55:Y55"/>
    <mergeCell ref="Z55:AE55"/>
    <mergeCell ref="C54:D54"/>
    <mergeCell ref="E54:F54"/>
    <mergeCell ref="G54:H54"/>
    <mergeCell ref="I54:J54"/>
    <mergeCell ref="K54:L54"/>
    <mergeCell ref="M54:N54"/>
    <mergeCell ref="O54:P54"/>
    <mergeCell ref="Q54:R54"/>
    <mergeCell ref="S54:T54"/>
    <mergeCell ref="U56:Y56"/>
    <mergeCell ref="Z56:AE56"/>
    <mergeCell ref="C57:D57"/>
    <mergeCell ref="E57:F57"/>
    <mergeCell ref="G57:H57"/>
    <mergeCell ref="I57:J57"/>
    <mergeCell ref="K57:L57"/>
    <mergeCell ref="M57:N57"/>
    <mergeCell ref="O57:P57"/>
    <mergeCell ref="Q57:R57"/>
    <mergeCell ref="S57:T57"/>
    <mergeCell ref="U57:Y57"/>
    <mergeCell ref="Z57:AE57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8:Y58"/>
    <mergeCell ref="Z58:AE58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U59:Y59"/>
    <mergeCell ref="Z59:AE59"/>
    <mergeCell ref="C58:D58"/>
    <mergeCell ref="E58:F58"/>
    <mergeCell ref="G58:H58"/>
    <mergeCell ref="I58:J58"/>
    <mergeCell ref="K58:L58"/>
    <mergeCell ref="M58:N58"/>
    <mergeCell ref="O58:P58"/>
    <mergeCell ref="Q58:R58"/>
    <mergeCell ref="S58:T58"/>
    <mergeCell ref="U60:Y60"/>
    <mergeCell ref="Z60:AE60"/>
    <mergeCell ref="C61:D61"/>
    <mergeCell ref="E61:F61"/>
    <mergeCell ref="G61:H61"/>
    <mergeCell ref="I61:J61"/>
    <mergeCell ref="K61:L61"/>
    <mergeCell ref="M61:N61"/>
    <mergeCell ref="O61:P61"/>
    <mergeCell ref="Q61:R61"/>
    <mergeCell ref="S61:T61"/>
    <mergeCell ref="U61:Y61"/>
    <mergeCell ref="Z61:AE61"/>
    <mergeCell ref="C60:D60"/>
    <mergeCell ref="E60:F60"/>
    <mergeCell ref="G60:H60"/>
    <mergeCell ref="I60:J60"/>
    <mergeCell ref="K60:L60"/>
    <mergeCell ref="M60:N60"/>
    <mergeCell ref="O60:P60"/>
    <mergeCell ref="Q60:R60"/>
    <mergeCell ref="S60:T60"/>
    <mergeCell ref="U62:Y62"/>
    <mergeCell ref="Z62:AE62"/>
    <mergeCell ref="C63:D63"/>
    <mergeCell ref="E63:F63"/>
    <mergeCell ref="G63:H63"/>
    <mergeCell ref="I63:J63"/>
    <mergeCell ref="K63:L63"/>
    <mergeCell ref="M63:N63"/>
    <mergeCell ref="O63:P63"/>
    <mergeCell ref="Q63:R63"/>
    <mergeCell ref="S63:T63"/>
    <mergeCell ref="U63:Y63"/>
    <mergeCell ref="Z63:AE63"/>
    <mergeCell ref="C62:D62"/>
    <mergeCell ref="E62:F62"/>
    <mergeCell ref="G62:H62"/>
    <mergeCell ref="I62:J62"/>
    <mergeCell ref="K62:L62"/>
    <mergeCell ref="M62:N62"/>
    <mergeCell ref="O62:P62"/>
    <mergeCell ref="Q62:R62"/>
    <mergeCell ref="S62:T62"/>
    <mergeCell ref="U64:Y64"/>
    <mergeCell ref="Z64:AE64"/>
    <mergeCell ref="C65:D65"/>
    <mergeCell ref="E65:F65"/>
    <mergeCell ref="G65:H65"/>
    <mergeCell ref="I65:J65"/>
    <mergeCell ref="K65:L65"/>
    <mergeCell ref="M65:N65"/>
    <mergeCell ref="O65:P65"/>
    <mergeCell ref="Q65:R65"/>
    <mergeCell ref="S65:T65"/>
    <mergeCell ref="U65:Y65"/>
    <mergeCell ref="Z65:AE65"/>
    <mergeCell ref="C64:D64"/>
    <mergeCell ref="E64:F64"/>
    <mergeCell ref="G64:H64"/>
    <mergeCell ref="I64:J64"/>
    <mergeCell ref="K64:L64"/>
    <mergeCell ref="M64:N64"/>
    <mergeCell ref="O64:P64"/>
    <mergeCell ref="Q64:R64"/>
    <mergeCell ref="S64:T64"/>
    <mergeCell ref="U66:Y66"/>
    <mergeCell ref="Z66:AE66"/>
    <mergeCell ref="C67:D67"/>
    <mergeCell ref="E67:F67"/>
    <mergeCell ref="G67:H67"/>
    <mergeCell ref="I67:J67"/>
    <mergeCell ref="K67:L67"/>
    <mergeCell ref="M67:N67"/>
    <mergeCell ref="O67:P67"/>
    <mergeCell ref="Q67:R67"/>
    <mergeCell ref="S67:T67"/>
    <mergeCell ref="U67:Y67"/>
    <mergeCell ref="Z67:AE67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U68:Y68"/>
    <mergeCell ref="Z68:AE68"/>
    <mergeCell ref="C69:D69"/>
    <mergeCell ref="E69:F69"/>
    <mergeCell ref="G69:H69"/>
    <mergeCell ref="I69:J69"/>
    <mergeCell ref="K69:L69"/>
    <mergeCell ref="M69:N69"/>
    <mergeCell ref="O69:P69"/>
    <mergeCell ref="Q69:R69"/>
    <mergeCell ref="S69:T69"/>
    <mergeCell ref="U69:Y69"/>
    <mergeCell ref="Z69:AE69"/>
    <mergeCell ref="C68:D68"/>
    <mergeCell ref="E68:F68"/>
    <mergeCell ref="G68:H68"/>
    <mergeCell ref="I68:J68"/>
    <mergeCell ref="K68:L68"/>
    <mergeCell ref="M68:N68"/>
    <mergeCell ref="O68:P68"/>
    <mergeCell ref="Q68:R68"/>
    <mergeCell ref="S68:T68"/>
    <mergeCell ref="U70:Y70"/>
    <mergeCell ref="Z70:AE70"/>
    <mergeCell ref="C71:D71"/>
    <mergeCell ref="E71:F71"/>
    <mergeCell ref="G71:H71"/>
    <mergeCell ref="I71:J71"/>
    <mergeCell ref="K71:L71"/>
    <mergeCell ref="M71:N71"/>
    <mergeCell ref="O71:P71"/>
    <mergeCell ref="Q71:R71"/>
    <mergeCell ref="S71:T71"/>
    <mergeCell ref="U71:Y71"/>
    <mergeCell ref="Z71:AE71"/>
    <mergeCell ref="C70:D70"/>
    <mergeCell ref="E70:F70"/>
    <mergeCell ref="G70:H70"/>
    <mergeCell ref="I70:J70"/>
    <mergeCell ref="K70:L70"/>
    <mergeCell ref="M70:N70"/>
    <mergeCell ref="O70:P70"/>
    <mergeCell ref="Q70:R70"/>
    <mergeCell ref="S70:T70"/>
    <mergeCell ref="U72:Y72"/>
    <mergeCell ref="Z72:AE72"/>
    <mergeCell ref="C73:D73"/>
    <mergeCell ref="E73:F73"/>
    <mergeCell ref="G73:H73"/>
    <mergeCell ref="I73:J73"/>
    <mergeCell ref="K73:L73"/>
    <mergeCell ref="M73:N73"/>
    <mergeCell ref="O73:P73"/>
    <mergeCell ref="Q73:R73"/>
    <mergeCell ref="S73:T73"/>
    <mergeCell ref="U73:Y73"/>
    <mergeCell ref="Z73:AE73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U74:Y74"/>
    <mergeCell ref="Z74:AE74"/>
    <mergeCell ref="C75:D75"/>
    <mergeCell ref="E75:F75"/>
    <mergeCell ref="G75:H75"/>
    <mergeCell ref="I75:J75"/>
    <mergeCell ref="K75:L75"/>
    <mergeCell ref="M75:N75"/>
    <mergeCell ref="O75:P75"/>
    <mergeCell ref="Q75:R75"/>
    <mergeCell ref="S75:T75"/>
    <mergeCell ref="U75:Y75"/>
    <mergeCell ref="Z75:AE75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U76:Y76"/>
    <mergeCell ref="Z76:AE76"/>
    <mergeCell ref="C77:D77"/>
    <mergeCell ref="E77:F77"/>
    <mergeCell ref="G77:H77"/>
    <mergeCell ref="I77:J77"/>
    <mergeCell ref="K77:L77"/>
    <mergeCell ref="M77:N77"/>
    <mergeCell ref="O77:P77"/>
    <mergeCell ref="Q77:R77"/>
    <mergeCell ref="S77:T77"/>
    <mergeCell ref="U77:Y77"/>
    <mergeCell ref="Z77:AE77"/>
    <mergeCell ref="C76:D76"/>
    <mergeCell ref="E76:F76"/>
    <mergeCell ref="G76:H76"/>
    <mergeCell ref="I76:J76"/>
    <mergeCell ref="K76:L76"/>
    <mergeCell ref="M76:N76"/>
    <mergeCell ref="O76:P76"/>
    <mergeCell ref="Q76:R76"/>
    <mergeCell ref="S76:T76"/>
    <mergeCell ref="U78:Y78"/>
    <mergeCell ref="Z78:AE78"/>
    <mergeCell ref="C79:D79"/>
    <mergeCell ref="E79:F79"/>
    <mergeCell ref="G79:H79"/>
    <mergeCell ref="I79:J79"/>
    <mergeCell ref="K79:L79"/>
    <mergeCell ref="M79:N79"/>
    <mergeCell ref="O79:P79"/>
    <mergeCell ref="Q79:R79"/>
    <mergeCell ref="S79:T79"/>
    <mergeCell ref="U79:Y79"/>
    <mergeCell ref="Z79:AE79"/>
    <mergeCell ref="C78:D78"/>
    <mergeCell ref="E78:F78"/>
    <mergeCell ref="G78:H78"/>
    <mergeCell ref="I78:J78"/>
    <mergeCell ref="K78:L78"/>
    <mergeCell ref="M78:N78"/>
    <mergeCell ref="O78:P78"/>
    <mergeCell ref="Q78:R78"/>
    <mergeCell ref="S78:T78"/>
    <mergeCell ref="U80:Y80"/>
    <mergeCell ref="Z80:AE80"/>
    <mergeCell ref="C81:D81"/>
    <mergeCell ref="E81:F81"/>
    <mergeCell ref="G81:H81"/>
    <mergeCell ref="I81:J81"/>
    <mergeCell ref="K81:L81"/>
    <mergeCell ref="M81:N81"/>
    <mergeCell ref="O81:P81"/>
    <mergeCell ref="Q81:R81"/>
    <mergeCell ref="S81:T81"/>
    <mergeCell ref="U81:Y81"/>
    <mergeCell ref="Z81:AE81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U82:Y82"/>
    <mergeCell ref="Z82:AE82"/>
    <mergeCell ref="C83:D83"/>
    <mergeCell ref="E83:F83"/>
    <mergeCell ref="G83:H83"/>
    <mergeCell ref="I83:J83"/>
    <mergeCell ref="K83:L83"/>
    <mergeCell ref="M83:N83"/>
    <mergeCell ref="O83:P83"/>
    <mergeCell ref="Q83:R83"/>
    <mergeCell ref="S83:T83"/>
    <mergeCell ref="U83:Y83"/>
    <mergeCell ref="Z83:AE83"/>
    <mergeCell ref="C82:D82"/>
    <mergeCell ref="E82:F82"/>
    <mergeCell ref="G82:H82"/>
    <mergeCell ref="I82:J82"/>
    <mergeCell ref="K82:L82"/>
    <mergeCell ref="M82:N82"/>
    <mergeCell ref="O82:P82"/>
    <mergeCell ref="Q82:R82"/>
    <mergeCell ref="S82:T82"/>
    <mergeCell ref="U84:Y84"/>
    <mergeCell ref="Z84:AE84"/>
    <mergeCell ref="C85:D85"/>
    <mergeCell ref="E85:F85"/>
    <mergeCell ref="G85:H85"/>
    <mergeCell ref="I85:J85"/>
    <mergeCell ref="K85:L85"/>
    <mergeCell ref="M85:N85"/>
    <mergeCell ref="O85:P85"/>
    <mergeCell ref="Q85:R85"/>
    <mergeCell ref="S85:T85"/>
    <mergeCell ref="U85:Y85"/>
    <mergeCell ref="Z85:AE85"/>
    <mergeCell ref="C84:D84"/>
    <mergeCell ref="E84:F84"/>
    <mergeCell ref="G84:H84"/>
    <mergeCell ref="I84:J84"/>
    <mergeCell ref="K84:L84"/>
    <mergeCell ref="M84:N84"/>
    <mergeCell ref="O84:P84"/>
    <mergeCell ref="Q84:R84"/>
    <mergeCell ref="S84:T84"/>
    <mergeCell ref="U86:Y86"/>
    <mergeCell ref="Z86:AE86"/>
    <mergeCell ref="C87:D87"/>
    <mergeCell ref="E87:F87"/>
    <mergeCell ref="G87:H87"/>
    <mergeCell ref="I87:J87"/>
    <mergeCell ref="K87:L87"/>
    <mergeCell ref="M87:N87"/>
    <mergeCell ref="O87:P87"/>
    <mergeCell ref="Q87:R87"/>
    <mergeCell ref="S87:T87"/>
    <mergeCell ref="U87:Y87"/>
    <mergeCell ref="Z87:AE87"/>
    <mergeCell ref="C86:D86"/>
    <mergeCell ref="E86:F86"/>
    <mergeCell ref="G86:H86"/>
    <mergeCell ref="I86:J86"/>
    <mergeCell ref="K86:L86"/>
    <mergeCell ref="M86:N86"/>
    <mergeCell ref="O86:P86"/>
    <mergeCell ref="Q86:R86"/>
    <mergeCell ref="S86:T86"/>
    <mergeCell ref="U88:Y88"/>
    <mergeCell ref="Z88:AE88"/>
    <mergeCell ref="C89:D89"/>
    <mergeCell ref="E89:F89"/>
    <mergeCell ref="G89:H89"/>
    <mergeCell ref="I89:J89"/>
    <mergeCell ref="K89:L89"/>
    <mergeCell ref="M89:N89"/>
    <mergeCell ref="O89:P89"/>
    <mergeCell ref="Q89:R89"/>
    <mergeCell ref="S89:T89"/>
    <mergeCell ref="U89:Y89"/>
    <mergeCell ref="Z89:AE89"/>
    <mergeCell ref="C88:D88"/>
    <mergeCell ref="E88:F88"/>
    <mergeCell ref="G88:H88"/>
    <mergeCell ref="I88:J88"/>
    <mergeCell ref="K88:L88"/>
    <mergeCell ref="M88:N88"/>
    <mergeCell ref="O88:P88"/>
    <mergeCell ref="Q88:R88"/>
    <mergeCell ref="S88:T88"/>
    <mergeCell ref="U90:Y90"/>
    <mergeCell ref="Z90:AE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Y91"/>
    <mergeCell ref="Z91:AE91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A104:B104"/>
    <mergeCell ref="C104:Q104"/>
    <mergeCell ref="U92:Y92"/>
    <mergeCell ref="Z92:AE92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  <mergeCell ref="C94:D94"/>
    <mergeCell ref="E94:F94"/>
    <mergeCell ref="G94:H94"/>
    <mergeCell ref="I94:J94"/>
    <mergeCell ref="K94:L94"/>
    <mergeCell ref="C93:D93"/>
    <mergeCell ref="E93:F93"/>
    <mergeCell ref="G93:H93"/>
    <mergeCell ref="I93:J93"/>
    <mergeCell ref="K93:L93"/>
    <mergeCell ref="M94:N94"/>
  </mergeCells>
  <pageMargins left="1.1811023622047201" right="0.31496062992126" top="0.78740157480314998" bottom="0.74803149606299202" header="0.31496062992126" footer="0.31496062992126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пок.'!Заголовки_для_печати</vt:lpstr>
      <vt:lpstr>'I. Інф. до фін.плану'!Область_печати</vt:lpstr>
      <vt:lpstr>'VI-VII джер.кап.інв.'!Область_печати</vt:lpstr>
      <vt:lpstr>'ІV кап. інвеат. V кред. '!Область_печати</vt:lpstr>
      <vt:lpstr>'ІІ. Розп. ч.п. та розр. з бюд.'!Область_печати</vt:lpstr>
      <vt:lpstr>'Осн. фін. пок.'!Область_печати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Nataliia Briazghun</cp:lastModifiedBy>
  <dcterms:created xsi:type="dcterms:W3CDTF">2003-03-13T16:00:22Z</dcterms:created>
  <dcterms:modified xsi:type="dcterms:W3CDTF">2025-12-04T09:27:26Z</dcterms:modified>
  <cp:category/>
</cp:coreProperties>
</file>